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udomaster/Desktop/Ranking Sytem FLAM 2019/Competition Analyzer/"/>
    </mc:Choice>
  </mc:AlternateContent>
  <xr:revisionPtr revIDLastSave="0" documentId="8_{76C9CEBF-134D-634F-9447-8EA57E035F08}" xr6:coauthVersionLast="40" xr6:coauthVersionMax="40" xr10:uidLastSave="{00000000-0000-0000-0000-000000000000}"/>
  <bookViews>
    <workbookView xWindow="0" yWindow="460" windowWidth="25600" windowHeight="14660" xr2:uid="{337DBA27-B9B3-DA43-B57D-708B2ABDCF6D}"/>
  </bookViews>
  <sheets>
    <sheet name="Competition Analyzer" sheetId="2" r:id="rId1"/>
    <sheet name="Fighting Analyzer" sheetId="3" r:id="rId2"/>
    <sheet name="Statistics" sheetId="4" r:id="rId3"/>
    <sheet name="Formeln" sheetId="5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32" i="5" l="1"/>
  <c r="J31" i="5"/>
  <c r="J30" i="5"/>
  <c r="J29" i="5"/>
  <c r="J33" i="5" s="1"/>
  <c r="F23" i="5"/>
  <c r="F26" i="5"/>
  <c r="F25" i="5"/>
  <c r="F24" i="5"/>
  <c r="D31" i="5"/>
  <c r="D30" i="5"/>
  <c r="C31" i="5"/>
  <c r="C30" i="5"/>
  <c r="P27" i="5"/>
  <c r="P26" i="5"/>
  <c r="P25" i="5"/>
  <c r="P24" i="5"/>
  <c r="P23" i="5"/>
  <c r="P22" i="5"/>
  <c r="P21" i="5"/>
  <c r="P18" i="5"/>
  <c r="P17" i="5"/>
  <c r="P16" i="5"/>
  <c r="P15" i="5"/>
  <c r="P14" i="5"/>
  <c r="P13" i="5"/>
  <c r="P12" i="5"/>
  <c r="N3" i="3"/>
  <c r="D20" i="5" s="1"/>
  <c r="J3" i="3"/>
  <c r="D14" i="5" s="1"/>
  <c r="N2" i="3"/>
  <c r="D19" i="5" s="1"/>
  <c r="N1" i="3"/>
  <c r="D18" i="5" s="1"/>
  <c r="J2" i="3"/>
  <c r="D13" i="5" s="1"/>
  <c r="J1" i="3"/>
  <c r="D12" i="5" s="1"/>
  <c r="C32" i="5" l="1"/>
  <c r="E31" i="5" s="1"/>
  <c r="J34" i="5"/>
  <c r="F28" i="5"/>
  <c r="J4" i="3"/>
  <c r="J35" i="5"/>
  <c r="K34" i="5" s="1"/>
  <c r="N4" i="3"/>
  <c r="E18" i="5" s="1"/>
  <c r="F19" i="5" s="1"/>
  <c r="G28" i="5"/>
  <c r="P28" i="5"/>
  <c r="Q4" i="5" s="1"/>
  <c r="R10" i="5"/>
  <c r="M6" i="5"/>
  <c r="M5" i="5"/>
  <c r="M4" i="5"/>
  <c r="M3" i="5"/>
  <c r="AB4" i="3"/>
  <c r="J26" i="5" s="1"/>
  <c r="AB3" i="3"/>
  <c r="J25" i="5" s="1"/>
  <c r="AB2" i="3"/>
  <c r="J24" i="5" s="1"/>
  <c r="AB1" i="3"/>
  <c r="X4" i="3"/>
  <c r="C26" i="5" s="1"/>
  <c r="X3" i="3"/>
  <c r="C25" i="5" s="1"/>
  <c r="X2" i="3"/>
  <c r="C24" i="5" s="1"/>
  <c r="X1" i="3"/>
  <c r="S3" i="3"/>
  <c r="J18" i="5" s="1"/>
  <c r="R3" i="3"/>
  <c r="J14" i="5" s="1"/>
  <c r="R2" i="3"/>
  <c r="J13" i="5" s="1"/>
  <c r="S2" i="3"/>
  <c r="J17" i="5" s="1"/>
  <c r="R1" i="3"/>
  <c r="J12" i="5" s="1"/>
  <c r="S1" i="3"/>
  <c r="J16" i="5" s="1"/>
  <c r="E30" i="5" l="1"/>
  <c r="F20" i="5"/>
  <c r="E13" i="5"/>
  <c r="F13" i="5" s="1"/>
  <c r="E14" i="5"/>
  <c r="F14" i="5" s="1"/>
  <c r="E12" i="5"/>
  <c r="F12" i="5" s="1"/>
  <c r="L4" i="3"/>
  <c r="F18" i="5"/>
  <c r="K33" i="5"/>
  <c r="Q5" i="5"/>
  <c r="Q3" i="5"/>
  <c r="C27" i="5"/>
  <c r="Z4" i="3"/>
  <c r="K23" i="5" s="1"/>
  <c r="J23" i="5"/>
  <c r="R15" i="5"/>
  <c r="U12" i="5"/>
  <c r="V13" i="5" s="1"/>
  <c r="R25" i="5"/>
  <c r="C23" i="5"/>
  <c r="D27" i="5" s="1"/>
  <c r="Z1" i="3"/>
  <c r="D23" i="5" s="1"/>
  <c r="R22" i="5"/>
  <c r="R21" i="5"/>
  <c r="R27" i="5"/>
  <c r="Q6" i="5"/>
  <c r="R23" i="5"/>
  <c r="R24" i="5"/>
  <c r="R26" i="5"/>
  <c r="R13" i="5"/>
  <c r="R16" i="5"/>
  <c r="R18" i="5"/>
  <c r="R14" i="5"/>
  <c r="R12" i="5"/>
  <c r="R17" i="5"/>
  <c r="K16" i="5"/>
  <c r="L16" i="5" s="1"/>
  <c r="K12" i="5"/>
  <c r="L14" i="5" s="1"/>
  <c r="T1" i="3"/>
  <c r="B2" i="3"/>
  <c r="D2" i="3"/>
  <c r="F1" i="3"/>
  <c r="E1" i="3"/>
  <c r="B1" i="3"/>
  <c r="E48" i="3"/>
  <c r="E198" i="3"/>
  <c r="E188" i="3"/>
  <c r="E178" i="3"/>
  <c r="E168" i="3"/>
  <c r="E158" i="3"/>
  <c r="E148" i="3"/>
  <c r="E138" i="3"/>
  <c r="E128" i="3"/>
  <c r="E118" i="3"/>
  <c r="E108" i="3"/>
  <c r="E98" i="3"/>
  <c r="E88" i="3"/>
  <c r="E78" i="3"/>
  <c r="E68" i="3"/>
  <c r="E58" i="3"/>
  <c r="E38" i="3"/>
  <c r="E28" i="3"/>
  <c r="E18" i="3"/>
  <c r="E8" i="3"/>
  <c r="D198" i="3"/>
  <c r="D188" i="3"/>
  <c r="D178" i="3"/>
  <c r="D168" i="3"/>
  <c r="D158" i="3"/>
  <c r="D148" i="3"/>
  <c r="D138" i="3"/>
  <c r="D128" i="3"/>
  <c r="D118" i="3"/>
  <c r="D108" i="3"/>
  <c r="D98" i="3"/>
  <c r="D88" i="3"/>
  <c r="D78" i="3"/>
  <c r="D68" i="3"/>
  <c r="D58" i="3"/>
  <c r="D48" i="3"/>
  <c r="D38" i="3"/>
  <c r="D28" i="3"/>
  <c r="D18" i="3"/>
  <c r="D8" i="3"/>
  <c r="C198" i="3"/>
  <c r="C188" i="3"/>
  <c r="C178" i="3"/>
  <c r="C168" i="3"/>
  <c r="C158" i="3"/>
  <c r="C148" i="3"/>
  <c r="C138" i="3"/>
  <c r="C128" i="3"/>
  <c r="C118" i="3"/>
  <c r="C108" i="3"/>
  <c r="C98" i="3"/>
  <c r="C88" i="3"/>
  <c r="C78" i="3"/>
  <c r="C68" i="3"/>
  <c r="C58" i="3"/>
  <c r="C48" i="3"/>
  <c r="C38" i="3"/>
  <c r="C28" i="3"/>
  <c r="C18" i="3"/>
  <c r="C8" i="3"/>
  <c r="E27" i="5" l="1"/>
  <c r="L24" i="5"/>
  <c r="K29" i="5"/>
  <c r="K30" i="5"/>
  <c r="K31" i="5"/>
  <c r="K32" i="5"/>
  <c r="V12" i="5"/>
  <c r="F27" i="5"/>
  <c r="E26" i="5"/>
  <c r="G23" i="5"/>
  <c r="G27" i="5"/>
  <c r="G24" i="5"/>
  <c r="H27" i="5"/>
  <c r="G26" i="5"/>
  <c r="G25" i="5"/>
  <c r="L25" i="5"/>
  <c r="L23" i="5"/>
  <c r="L26" i="5"/>
  <c r="L13" i="5"/>
  <c r="E25" i="5"/>
  <c r="F3" i="5" s="1"/>
  <c r="E24" i="5"/>
  <c r="E23" i="5"/>
  <c r="L17" i="5"/>
  <c r="L18" i="5"/>
  <c r="L12" i="5"/>
  <c r="A32" i="2"/>
  <c r="AJ13" i="2" s="1"/>
  <c r="A31" i="2"/>
  <c r="AI13" i="2" s="1"/>
  <c r="A30" i="2"/>
  <c r="AH13" i="2" s="1"/>
  <c r="A29" i="2"/>
  <c r="AG13" i="2" s="1"/>
  <c r="A28" i="2"/>
  <c r="AF13" i="2" s="1"/>
  <c r="A27" i="2"/>
  <c r="AE13" i="2" s="1"/>
  <c r="A26" i="2"/>
  <c r="AD13" i="2" s="1"/>
  <c r="A25" i="2"/>
  <c r="AC13" i="2" s="1"/>
  <c r="A24" i="2"/>
  <c r="AB13" i="2" s="1"/>
  <c r="A23" i="2"/>
  <c r="AA13" i="2" s="1"/>
  <c r="A22" i="2"/>
  <c r="Z13" i="2" s="1"/>
  <c r="A21" i="2"/>
  <c r="Y13" i="2" s="1"/>
  <c r="A20" i="2"/>
  <c r="X13" i="2" s="1"/>
  <c r="A19" i="2"/>
  <c r="W13" i="2" s="1"/>
  <c r="A18" i="2"/>
  <c r="V13" i="2" s="1"/>
  <c r="A17" i="2"/>
  <c r="U13" i="2" s="1"/>
  <c r="A16" i="2"/>
  <c r="T13" i="2" s="1"/>
  <c r="A15" i="2"/>
  <c r="S13" i="2" s="1"/>
  <c r="A14" i="2"/>
  <c r="R13" i="2" s="1"/>
  <c r="A13" i="2"/>
  <c r="Q13" i="2" s="1"/>
  <c r="H4" i="5" l="1"/>
  <c r="F4" i="5"/>
  <c r="F5" i="5"/>
  <c r="H3" i="5"/>
  <c r="H5" i="5"/>
  <c r="R33" i="2"/>
  <c r="S33" i="2" s="1"/>
  <c r="T33" i="2" s="1"/>
  <c r="U33" i="2" s="1"/>
  <c r="V33" i="2" s="1"/>
  <c r="W33" i="2" s="1"/>
  <c r="X33" i="2" s="1"/>
  <c r="Y33" i="2" s="1"/>
  <c r="Z33" i="2" s="1"/>
  <c r="AA33" i="2" s="1"/>
  <c r="AB33" i="2" s="1"/>
  <c r="AC33" i="2" s="1"/>
  <c r="AD33" i="2" s="1"/>
  <c r="AE33" i="2" s="1"/>
  <c r="AF33" i="2" s="1"/>
  <c r="AG33" i="2" s="1"/>
  <c r="AH33" i="2" s="1"/>
  <c r="AI33" i="2" s="1"/>
  <c r="AJ33" i="2" s="1"/>
  <c r="L36" i="2"/>
  <c r="J36" i="2"/>
  <c r="H36" i="2"/>
  <c r="F36" i="2"/>
  <c r="N33" i="2"/>
  <c r="J33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AJ27" i="2"/>
  <c r="G198" i="3" s="1"/>
  <c r="AI27" i="2"/>
  <c r="G188" i="3" s="1"/>
  <c r="AH27" i="2"/>
  <c r="G178" i="3" s="1"/>
  <c r="AG27" i="2"/>
  <c r="G168" i="3" s="1"/>
  <c r="AF27" i="2"/>
  <c r="G158" i="3" s="1"/>
  <c r="AE27" i="2"/>
  <c r="G148" i="3" s="1"/>
  <c r="AD27" i="2"/>
  <c r="G138" i="3" s="1"/>
  <c r="AC27" i="2"/>
  <c r="G128" i="3" s="1"/>
  <c r="AB27" i="2"/>
  <c r="G118" i="3" s="1"/>
  <c r="AA27" i="2"/>
  <c r="G108" i="3" s="1"/>
  <c r="Z27" i="2"/>
  <c r="G98" i="3" s="1"/>
  <c r="Y27" i="2"/>
  <c r="G88" i="3" s="1"/>
  <c r="X27" i="2"/>
  <c r="G78" i="3" s="1"/>
  <c r="W27" i="2"/>
  <c r="G68" i="3" s="1"/>
  <c r="V27" i="2"/>
  <c r="G58" i="3" s="1"/>
  <c r="U27" i="2"/>
  <c r="G48" i="3" s="1"/>
  <c r="T27" i="2"/>
  <c r="G38" i="3" s="1"/>
  <c r="S27" i="2"/>
  <c r="G28" i="3" s="1"/>
  <c r="R27" i="2"/>
  <c r="G18" i="3" s="1"/>
  <c r="Q27" i="2"/>
  <c r="G8" i="3" s="1"/>
  <c r="AJ25" i="2"/>
  <c r="F198" i="3" s="1"/>
  <c r="AF204" i="3" s="1"/>
  <c r="AI25" i="2"/>
  <c r="F188" i="3" s="1"/>
  <c r="AF194" i="3" s="1"/>
  <c r="AH25" i="2"/>
  <c r="F178" i="3" s="1"/>
  <c r="AF181" i="3" s="1"/>
  <c r="AG25" i="2"/>
  <c r="F168" i="3" s="1"/>
  <c r="AF173" i="3" s="1"/>
  <c r="AF25" i="2"/>
  <c r="F158" i="3" s="1"/>
  <c r="AF163" i="3" s="1"/>
  <c r="AE25" i="2"/>
  <c r="F148" i="3" s="1"/>
  <c r="AF155" i="3" s="1"/>
  <c r="AD25" i="2"/>
  <c r="F138" i="3" s="1"/>
  <c r="AF144" i="3" s="1"/>
  <c r="AC25" i="2"/>
  <c r="F128" i="3" s="1"/>
  <c r="AF133" i="3" s="1"/>
  <c r="AB25" i="2"/>
  <c r="F118" i="3" s="1"/>
  <c r="AF123" i="3" s="1"/>
  <c r="AA25" i="2"/>
  <c r="F108" i="3" s="1"/>
  <c r="AF113" i="3" s="1"/>
  <c r="Z25" i="2"/>
  <c r="F98" i="3" s="1"/>
  <c r="AF104" i="3" s="1"/>
  <c r="Y25" i="2"/>
  <c r="F88" i="3" s="1"/>
  <c r="AF93" i="3" s="1"/>
  <c r="X25" i="2"/>
  <c r="F78" i="3" s="1"/>
  <c r="AF83" i="3" s="1"/>
  <c r="W25" i="2"/>
  <c r="F68" i="3" s="1"/>
  <c r="AF72" i="3" s="1"/>
  <c r="V25" i="2"/>
  <c r="F58" i="3" s="1"/>
  <c r="AF64" i="3" s="1"/>
  <c r="U25" i="2"/>
  <c r="F48" i="3" s="1"/>
  <c r="AF53" i="3" s="1"/>
  <c r="T25" i="2"/>
  <c r="F38" i="3" s="1"/>
  <c r="S25" i="2"/>
  <c r="F28" i="3" s="1"/>
  <c r="AF33" i="3" s="1"/>
  <c r="R25" i="2"/>
  <c r="F18" i="3" s="1"/>
  <c r="AF23" i="3" s="1"/>
  <c r="Q25" i="2"/>
  <c r="F8" i="3" s="1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N9" i="2"/>
  <c r="L33" i="2" s="1"/>
  <c r="J9" i="2"/>
  <c r="H33" i="2" s="1"/>
  <c r="H9" i="2"/>
  <c r="F33" i="2" s="1"/>
  <c r="C36" i="2" l="1"/>
  <c r="AF43" i="3"/>
  <c r="C35" i="2"/>
  <c r="AF11" i="3"/>
  <c r="I3" i="5"/>
  <c r="C34" i="2"/>
  <c r="N35" i="2"/>
  <c r="E39" i="2" s="1"/>
  <c r="Q33" i="2"/>
  <c r="C33" i="2"/>
  <c r="P8" i="2"/>
  <c r="AG8" i="2" l="1"/>
  <c r="AC8" i="2"/>
</calcChain>
</file>

<file path=xl/sharedStrings.xml><?xml version="1.0" encoding="utf-8"?>
<sst xmlns="http://schemas.openxmlformats.org/spreadsheetml/2006/main" count="287" uniqueCount="113">
  <si>
    <t>Name:</t>
  </si>
  <si>
    <t>Age-class:</t>
  </si>
  <si>
    <t>Forename:</t>
  </si>
  <si>
    <t>born:</t>
  </si>
  <si>
    <t>Judo Passport number:</t>
  </si>
  <si>
    <t>Nationality:</t>
  </si>
  <si>
    <t>Adress:</t>
  </si>
  <si>
    <t>Kyu:</t>
  </si>
  <si>
    <t>Email:</t>
  </si>
  <si>
    <t>Club:</t>
  </si>
  <si>
    <t>mobil:</t>
  </si>
  <si>
    <t>WhatsApp:</t>
  </si>
  <si>
    <t>(Important for the communication)</t>
  </si>
  <si>
    <t>Left/Right:</t>
  </si>
  <si>
    <r>
      <t xml:space="preserve">Special Technic </t>
    </r>
    <r>
      <rPr>
        <b/>
        <sz val="9"/>
        <color theme="1"/>
        <rFont val="Calibri (Textkörper)_x0000_"/>
      </rPr>
      <t>(Standup)</t>
    </r>
    <r>
      <rPr>
        <b/>
        <sz val="16"/>
        <color theme="1"/>
        <rFont val="Calibri"/>
        <family val="2"/>
        <scheme val="minor"/>
      </rPr>
      <t>:</t>
    </r>
  </si>
  <si>
    <r>
      <t>Special Technic</t>
    </r>
    <r>
      <rPr>
        <b/>
        <sz val="9"/>
        <color theme="1"/>
        <rFont val="Calibri (Textkörper)_x0000_"/>
      </rPr>
      <t xml:space="preserve"> (Ground)</t>
    </r>
    <r>
      <rPr>
        <b/>
        <sz val="16"/>
        <color theme="1"/>
        <rFont val="Calibri"/>
        <family val="2"/>
        <scheme val="minor"/>
      </rPr>
      <t>:</t>
    </r>
  </si>
  <si>
    <t>Kg</t>
  </si>
  <si>
    <t>Current weight</t>
  </si>
  <si>
    <t>Points for the Rankinglist</t>
  </si>
  <si>
    <t>Wins</t>
  </si>
  <si>
    <t>Losses</t>
  </si>
  <si>
    <t>Number of Competitions</t>
  </si>
  <si>
    <t>A Tournament</t>
  </si>
  <si>
    <t>B Tournament</t>
  </si>
  <si>
    <t>C Tournament</t>
  </si>
  <si>
    <t>Ranking Tournament</t>
  </si>
  <si>
    <t>Number of Participants</t>
  </si>
  <si>
    <t>Results</t>
  </si>
  <si>
    <t>Date</t>
  </si>
  <si>
    <t>Competitions</t>
  </si>
  <si>
    <t>Club*</t>
  </si>
  <si>
    <t>Club</t>
  </si>
  <si>
    <t>NP</t>
  </si>
  <si>
    <t>Points for the Tournament</t>
  </si>
  <si>
    <t>Statistics</t>
  </si>
  <si>
    <t>Result</t>
  </si>
  <si>
    <t xml:space="preserve">             Completed Tournaments:</t>
  </si>
  <si>
    <t>Total Points</t>
  </si>
  <si>
    <t xml:space="preserve">                          Tournament Level:</t>
  </si>
  <si>
    <t>A</t>
  </si>
  <si>
    <t>B</t>
  </si>
  <si>
    <t>C</t>
  </si>
  <si>
    <t>R</t>
  </si>
  <si>
    <t xml:space="preserve">                                        Wins / Level:</t>
  </si>
  <si>
    <t xml:space="preserve"> </t>
  </si>
  <si>
    <t>Stand up</t>
  </si>
  <si>
    <r>
      <t xml:space="preserve">Ne waza </t>
    </r>
    <r>
      <rPr>
        <b/>
        <sz val="9"/>
        <color theme="1"/>
        <rFont val="Calibri (Textkörper)_x0000_"/>
      </rPr>
      <t>(Ground)</t>
    </r>
  </si>
  <si>
    <t>Right</t>
  </si>
  <si>
    <t>Left</t>
  </si>
  <si>
    <t>NAT</t>
  </si>
  <si>
    <t>Name</t>
  </si>
  <si>
    <t>L</t>
  </si>
  <si>
    <t>W</t>
  </si>
  <si>
    <t>S</t>
  </si>
  <si>
    <t>I</t>
  </si>
  <si>
    <t>Experience</t>
  </si>
  <si>
    <t>Force</t>
  </si>
  <si>
    <t>Kumikata (Grip-fighting)</t>
  </si>
  <si>
    <t>Special Technique/Opponent</t>
  </si>
  <si>
    <t>Details Opponent</t>
  </si>
  <si>
    <t>Winning Technique</t>
  </si>
  <si>
    <t>How?</t>
  </si>
  <si>
    <t>Win/   Loose</t>
  </si>
  <si>
    <t>Opponent</t>
  </si>
  <si>
    <t>Athlete</t>
  </si>
  <si>
    <t>Fight</t>
  </si>
  <si>
    <t>Competition</t>
  </si>
  <si>
    <r>
      <t xml:space="preserve">1 Tachi waza </t>
    </r>
    <r>
      <rPr>
        <b/>
        <sz val="8"/>
        <color theme="1"/>
        <rFont val="Calibri (Textkörper)_x0000_"/>
      </rPr>
      <t>(Stand up)</t>
    </r>
  </si>
  <si>
    <r>
      <t xml:space="preserve">2 Tachi waza </t>
    </r>
    <r>
      <rPr>
        <b/>
        <sz val="8"/>
        <color theme="1"/>
        <rFont val="Calibri (Textkörper)_x0000_"/>
      </rPr>
      <t>(Stand up)</t>
    </r>
  </si>
  <si>
    <t>Example:</t>
  </si>
  <si>
    <t>stand up</t>
  </si>
  <si>
    <t>Uchi mata</t>
  </si>
  <si>
    <t>Ground</t>
  </si>
  <si>
    <t>Shido</t>
  </si>
  <si>
    <t>Kumikata:</t>
  </si>
  <si>
    <t>I didn´t get my grip easy</t>
  </si>
  <si>
    <t>I often had my grip</t>
  </si>
  <si>
    <t>I never had my grip</t>
  </si>
  <si>
    <t>I always had my grip</t>
  </si>
  <si>
    <t>I was a bit stronger!</t>
  </si>
  <si>
    <t>I was much stronger</t>
  </si>
  <si>
    <t>I was a bit weaker</t>
  </si>
  <si>
    <t>I was much weaker</t>
  </si>
  <si>
    <t>F</t>
  </si>
  <si>
    <t>Ippons</t>
  </si>
  <si>
    <t>Waza ari</t>
  </si>
  <si>
    <t xml:space="preserve">    Fighting Analyzer</t>
  </si>
  <si>
    <t>How you win your fights?</t>
  </si>
  <si>
    <t>How you loose your fights?</t>
  </si>
  <si>
    <t>dominant</t>
  </si>
  <si>
    <t>classic</t>
  </si>
  <si>
    <t>hip</t>
  </si>
  <si>
    <t>cross</t>
  </si>
  <si>
    <t>double sleeves</t>
  </si>
  <si>
    <t>double collar</t>
  </si>
  <si>
    <t>Loosing against left</t>
  </si>
  <si>
    <t>one sided</t>
  </si>
  <si>
    <t>Loosing against right</t>
  </si>
  <si>
    <t>Strengh</t>
  </si>
  <si>
    <t>Kumikata</t>
  </si>
  <si>
    <t>The way of loosing fights</t>
  </si>
  <si>
    <t>The way of winning fights</t>
  </si>
  <si>
    <t>Winning</t>
  </si>
  <si>
    <t>Loosing</t>
  </si>
  <si>
    <t>against left</t>
  </si>
  <si>
    <t>against right</t>
  </si>
  <si>
    <t>Loosing vs.</t>
  </si>
  <si>
    <t>I had more experience</t>
  </si>
  <si>
    <t>I had less experience</t>
  </si>
  <si>
    <t>wins</t>
  </si>
  <si>
    <t>total</t>
  </si>
  <si>
    <t>%</t>
  </si>
  <si>
    <t>Pro/Contra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</si>
</sst>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/m/yyyy;@"/>
    <numFmt numFmtId="165" formatCode="0.0"/>
    <numFmt numFmtId="166" formatCode="[$-407]d/\ mmm/;@"/>
  </numFmts>
  <fonts count="42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 (Textkörper)_x0000_"/>
    </font>
    <font>
      <b/>
      <sz val="20"/>
      <color theme="7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9"/>
      <color theme="1"/>
      <name val="Calibri (Textkörper)_x0000_"/>
    </font>
    <font>
      <b/>
      <sz val="24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36"/>
      <color theme="7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12"/>
      <color rgb="FFA847F6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00B0F0"/>
      <name val="Calibri"/>
      <family val="2"/>
      <scheme val="minor"/>
    </font>
    <font>
      <sz val="12"/>
      <color rgb="FFFFFF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Helvetica Neue"/>
      <family val="2"/>
    </font>
    <font>
      <sz val="10"/>
      <color rgb="FF000000"/>
      <name val="Helvetica Neue"/>
      <family val="2"/>
    </font>
    <font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rgb="FFFFFFFF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8"/>
      <color theme="1"/>
      <name val="Calibri (Textkörper)_x0000_"/>
    </font>
    <font>
      <b/>
      <sz val="12"/>
      <name val="Calibri"/>
      <family val="2"/>
      <scheme val="minor"/>
    </font>
    <font>
      <b/>
      <sz val="12"/>
      <color theme="1"/>
      <name val="Calibri (Textkörper)_x0000_"/>
    </font>
    <font>
      <b/>
      <sz val="16"/>
      <color rgb="FFFFC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48"/>
      <color theme="1"/>
      <name val="Calibri (Textkörper)_x0000_"/>
    </font>
  </fonts>
  <fills count="1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847F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472C4"/>
        <bgColor rgb="FF000000"/>
      </patternFill>
    </fill>
    <fill>
      <patternFill patternType="solid">
        <fgColor rgb="FF0070C0"/>
        <bgColor indexed="64"/>
      </patternFill>
    </fill>
  </fills>
  <borders count="1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indexed="64"/>
      </left>
      <right/>
      <top/>
      <bottom/>
      <diagonal/>
    </border>
    <border>
      <left style="medium">
        <color theme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 style="medium">
        <color theme="1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/>
      <right style="thin">
        <color indexed="64"/>
      </right>
      <top style="thin">
        <color indexed="64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theme="1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indexed="64"/>
      </left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 style="medium">
        <color theme="1"/>
      </right>
      <top/>
      <bottom style="medium">
        <color indexed="64"/>
      </bottom>
      <diagonal/>
    </border>
    <border>
      <left style="medium">
        <color indexed="64"/>
      </left>
      <right style="medium">
        <color theme="1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theme="1"/>
      </left>
      <right/>
      <top style="thin">
        <color indexed="64"/>
      </top>
      <bottom style="medium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0">
    <xf numFmtId="0" fontId="0" fillId="0" borderId="0" xfId="0"/>
    <xf numFmtId="0" fontId="4" fillId="3" borderId="3" xfId="0" applyFont="1" applyFill="1" applyBorder="1"/>
    <xf numFmtId="0" fontId="4" fillId="3" borderId="6" xfId="0" applyFont="1" applyFill="1" applyBorder="1"/>
    <xf numFmtId="0" fontId="4" fillId="3" borderId="4" xfId="0" applyFont="1" applyFill="1" applyBorder="1"/>
    <xf numFmtId="0" fontId="6" fillId="3" borderId="4" xfId="0" applyFont="1" applyFill="1" applyBorder="1" applyAlignment="1">
      <alignment vertical="center"/>
    </xf>
    <xf numFmtId="0" fontId="6" fillId="3" borderId="7" xfId="0" applyFont="1" applyFill="1" applyBorder="1" applyAlignment="1">
      <alignment vertical="center"/>
    </xf>
    <xf numFmtId="0" fontId="0" fillId="0" borderId="0" xfId="0" applyBorder="1"/>
    <xf numFmtId="0" fontId="4" fillId="3" borderId="11" xfId="0" applyFont="1" applyFill="1" applyBorder="1"/>
    <xf numFmtId="0" fontId="4" fillId="3" borderId="0" xfId="0" applyFont="1" applyFill="1" applyBorder="1"/>
    <xf numFmtId="0" fontId="7" fillId="3" borderId="0" xfId="0" applyFont="1" applyFill="1" applyBorder="1" applyAlignment="1">
      <alignment horizontal="center" vertical="center"/>
    </xf>
    <xf numFmtId="0" fontId="7" fillId="4" borderId="26" xfId="0" applyFont="1" applyFill="1" applyBorder="1" applyAlignment="1" applyProtection="1">
      <alignment horizontal="center" vertical="center"/>
      <protection locked="0"/>
    </xf>
    <xf numFmtId="0" fontId="7" fillId="3" borderId="32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vertical="center"/>
    </xf>
    <xf numFmtId="0" fontId="4" fillId="3" borderId="39" xfId="0" applyFont="1" applyFill="1" applyBorder="1"/>
    <xf numFmtId="0" fontId="4" fillId="3" borderId="40" xfId="0" applyFont="1" applyFill="1" applyBorder="1"/>
    <xf numFmtId="0" fontId="7" fillId="3" borderId="40" xfId="0" applyFont="1" applyFill="1" applyBorder="1"/>
    <xf numFmtId="0" fontId="10" fillId="4" borderId="40" xfId="0" applyFont="1" applyFill="1" applyBorder="1" applyAlignment="1">
      <alignment horizontal="left" vertical="center" wrapText="1"/>
    </xf>
    <xf numFmtId="0" fontId="11" fillId="0" borderId="38" xfId="0" applyFont="1" applyBorder="1" applyAlignment="1">
      <alignment vertical="center"/>
    </xf>
    <xf numFmtId="0" fontId="11" fillId="0" borderId="47" xfId="0" applyFont="1" applyBorder="1" applyAlignment="1">
      <alignment vertical="center"/>
    </xf>
    <xf numFmtId="0" fontId="0" fillId="7" borderId="48" xfId="0" applyFill="1" applyBorder="1" applyProtection="1"/>
    <xf numFmtId="0" fontId="0" fillId="7" borderId="49" xfId="0" applyFill="1" applyBorder="1" applyProtection="1"/>
    <xf numFmtId="0" fontId="0" fillId="7" borderId="40" xfId="0" applyFill="1" applyBorder="1" applyProtection="1"/>
    <xf numFmtId="0" fontId="3" fillId="7" borderId="40" xfId="0" applyFont="1" applyFill="1" applyBorder="1" applyProtection="1"/>
    <xf numFmtId="0" fontId="2" fillId="7" borderId="40" xfId="0" applyFont="1" applyFill="1" applyBorder="1" applyAlignment="1" applyProtection="1">
      <alignment horizontal="center"/>
    </xf>
    <xf numFmtId="0" fontId="2" fillId="7" borderId="50" xfId="0" applyFont="1" applyFill="1" applyBorder="1" applyAlignment="1" applyProtection="1">
      <alignment horizontal="center"/>
    </xf>
    <xf numFmtId="0" fontId="2" fillId="0" borderId="0" xfId="0" applyFont="1" applyBorder="1" applyAlignment="1">
      <alignment horizontal="center" vertical="center" textRotation="75"/>
    </xf>
    <xf numFmtId="0" fontId="15" fillId="8" borderId="54" xfId="0" applyFont="1" applyFill="1" applyBorder="1" applyAlignment="1" applyProtection="1">
      <alignment horizontal="center" vertical="center" textRotation="75"/>
    </xf>
    <xf numFmtId="0" fontId="15" fillId="8" borderId="50" xfId="0" applyFont="1" applyFill="1" applyBorder="1" applyAlignment="1" applyProtection="1">
      <alignment horizontal="center" vertical="center" textRotation="75"/>
    </xf>
    <xf numFmtId="0" fontId="15" fillId="5" borderId="54" xfId="0" applyFont="1" applyFill="1" applyBorder="1" applyAlignment="1" applyProtection="1">
      <alignment horizontal="center" vertical="center" textRotation="75"/>
    </xf>
    <xf numFmtId="0" fontId="15" fillId="5" borderId="55" xfId="0" applyFont="1" applyFill="1" applyBorder="1" applyAlignment="1" applyProtection="1">
      <alignment horizontal="center" vertical="center" textRotation="75"/>
    </xf>
    <xf numFmtId="0" fontId="15" fillId="9" borderId="54" xfId="0" applyFont="1" applyFill="1" applyBorder="1" applyAlignment="1" applyProtection="1">
      <alignment horizontal="center" vertical="center" textRotation="75"/>
    </xf>
    <xf numFmtId="0" fontId="15" fillId="9" borderId="55" xfId="0" applyFont="1" applyFill="1" applyBorder="1" applyAlignment="1" applyProtection="1">
      <alignment horizontal="center" vertical="center" textRotation="75"/>
    </xf>
    <xf numFmtId="0" fontId="15" fillId="10" borderId="56" xfId="0" applyFont="1" applyFill="1" applyBorder="1" applyAlignment="1" applyProtection="1">
      <alignment horizontal="center" vertical="center" textRotation="75"/>
    </xf>
    <xf numFmtId="0" fontId="15" fillId="10" borderId="50" xfId="0" applyFont="1" applyFill="1" applyBorder="1" applyAlignment="1" applyProtection="1">
      <alignment horizontal="center" vertical="center" textRotation="75"/>
    </xf>
    <xf numFmtId="0" fontId="15" fillId="6" borderId="57" xfId="0" applyFont="1" applyFill="1" applyBorder="1" applyAlignment="1" applyProtection="1">
      <alignment horizontal="center" vertical="center" textRotation="75"/>
    </xf>
    <xf numFmtId="0" fontId="15" fillId="7" borderId="58" xfId="0" applyFont="1" applyFill="1" applyBorder="1" applyAlignment="1" applyProtection="1">
      <alignment horizontal="center" vertical="center" textRotation="75"/>
    </xf>
    <xf numFmtId="0" fontId="2" fillId="0" borderId="59" xfId="0" applyFont="1" applyFill="1" applyBorder="1" applyAlignment="1" applyProtection="1">
      <alignment horizontal="center" vertical="center" textRotation="75"/>
    </xf>
    <xf numFmtId="49" fontId="2" fillId="11" borderId="60" xfId="0" applyNumberFormat="1" applyFont="1" applyFill="1" applyBorder="1" applyAlignment="1" applyProtection="1">
      <alignment horizontal="center" vertical="center" textRotation="75"/>
    </xf>
    <xf numFmtId="49" fontId="2" fillId="11" borderId="61" xfId="0" applyNumberFormat="1" applyFont="1" applyFill="1" applyBorder="1" applyAlignment="1" applyProtection="1">
      <alignment horizontal="center" vertical="center" textRotation="75"/>
    </xf>
    <xf numFmtId="49" fontId="2" fillId="11" borderId="62" xfId="0" applyNumberFormat="1" applyFont="1" applyFill="1" applyBorder="1" applyAlignment="1" applyProtection="1">
      <alignment horizontal="center" vertical="center" textRotation="75"/>
    </xf>
    <xf numFmtId="0" fontId="2" fillId="0" borderId="63" xfId="0" applyFont="1" applyBorder="1" applyAlignment="1" applyProtection="1">
      <alignment horizontal="center" vertical="center" textRotation="75"/>
    </xf>
    <xf numFmtId="0" fontId="2" fillId="0" borderId="25" xfId="0" applyFont="1" applyBorder="1" applyAlignment="1">
      <alignment horizontal="center" vertical="center" textRotation="75"/>
    </xf>
    <xf numFmtId="0" fontId="2" fillId="0" borderId="38" xfId="0" applyFont="1" applyBorder="1" applyAlignment="1" applyProtection="1">
      <alignment horizontal="center" vertical="center"/>
    </xf>
    <xf numFmtId="0" fontId="15" fillId="8" borderId="39" xfId="0" applyFont="1" applyFill="1" applyBorder="1" applyAlignment="1" applyProtection="1">
      <alignment horizontal="center" vertical="center" textRotation="75"/>
    </xf>
    <xf numFmtId="166" fontId="16" fillId="0" borderId="0" xfId="0" applyNumberFormat="1" applyFont="1" applyFill="1" applyAlignment="1">
      <alignment horizontal="center" vertical="center"/>
    </xf>
    <xf numFmtId="166" fontId="2" fillId="7" borderId="2" xfId="0" applyNumberFormat="1" applyFont="1" applyFill="1" applyBorder="1" applyAlignment="1" applyProtection="1">
      <alignment vertical="center"/>
    </xf>
    <xf numFmtId="166" fontId="16" fillId="0" borderId="0" xfId="0" applyNumberFormat="1" applyFont="1" applyFill="1" applyBorder="1" applyAlignment="1">
      <alignment horizontal="center" vertical="center"/>
    </xf>
    <xf numFmtId="0" fontId="2" fillId="0" borderId="76" xfId="0" applyFont="1" applyFill="1" applyBorder="1" applyAlignment="1">
      <alignment horizontal="center"/>
    </xf>
    <xf numFmtId="164" fontId="2" fillId="4" borderId="77" xfId="0" applyNumberFormat="1" applyFont="1" applyFill="1" applyBorder="1" applyAlignment="1" applyProtection="1">
      <alignment horizontal="center"/>
      <protection locked="0"/>
    </xf>
    <xf numFmtId="1" fontId="2" fillId="4" borderId="78" xfId="0" applyNumberFormat="1" applyFont="1" applyFill="1" applyBorder="1" applyAlignment="1" applyProtection="1">
      <alignment horizontal="center"/>
      <protection locked="0"/>
    </xf>
    <xf numFmtId="49" fontId="2" fillId="4" borderId="79" xfId="0" applyNumberFormat="1" applyFont="1" applyFill="1" applyBorder="1" applyAlignment="1" applyProtection="1">
      <protection locked="0"/>
    </xf>
    <xf numFmtId="0" fontId="21" fillId="4" borderId="8" xfId="0" applyFont="1" applyFill="1" applyBorder="1" applyAlignment="1" applyProtection="1">
      <alignment horizontal="center"/>
      <protection locked="0"/>
    </xf>
    <xf numFmtId="0" fontId="0" fillId="8" borderId="9" xfId="0" applyFill="1" applyBorder="1" applyAlignment="1" applyProtection="1">
      <alignment horizontal="center"/>
      <protection locked="0"/>
    </xf>
    <xf numFmtId="0" fontId="22" fillId="4" borderId="80" xfId="0" applyFont="1" applyFill="1" applyBorder="1" applyAlignment="1" applyProtection="1">
      <alignment horizontal="center"/>
      <protection locked="0"/>
    </xf>
    <xf numFmtId="0" fontId="0" fillId="5" borderId="81" xfId="0" applyFill="1" applyBorder="1" applyAlignment="1" applyProtection="1">
      <alignment horizontal="center"/>
      <protection locked="0"/>
    </xf>
    <xf numFmtId="0" fontId="23" fillId="4" borderId="80" xfId="0" applyFont="1" applyFill="1" applyBorder="1" applyAlignment="1" applyProtection="1">
      <alignment horizontal="center"/>
      <protection locked="0"/>
    </xf>
    <xf numFmtId="0" fontId="0" fillId="9" borderId="81" xfId="0" applyFill="1" applyBorder="1" applyAlignment="1" applyProtection="1">
      <alignment horizontal="center"/>
      <protection locked="0"/>
    </xf>
    <xf numFmtId="0" fontId="24" fillId="4" borderId="82" xfId="0" applyFont="1" applyFill="1" applyBorder="1" applyAlignment="1" applyProtection="1">
      <alignment horizontal="center"/>
      <protection locked="0"/>
    </xf>
    <xf numFmtId="0" fontId="0" fillId="10" borderId="20" xfId="0" applyFill="1" applyBorder="1" applyAlignment="1" applyProtection="1">
      <alignment horizontal="center"/>
      <protection locked="0"/>
    </xf>
    <xf numFmtId="0" fontId="0" fillId="6" borderId="83" xfId="0" applyFill="1" applyBorder="1" applyAlignment="1" applyProtection="1">
      <alignment horizontal="center"/>
      <protection locked="0"/>
    </xf>
    <xf numFmtId="0" fontId="0" fillId="4" borderId="84" xfId="0" applyFill="1" applyBorder="1" applyAlignment="1" applyProtection="1">
      <alignment horizontal="center"/>
      <protection locked="0"/>
    </xf>
    <xf numFmtId="0" fontId="0" fillId="4" borderId="85" xfId="0" applyFill="1" applyBorder="1" applyAlignment="1" applyProtection="1">
      <alignment horizontal="center"/>
      <protection locked="0"/>
    </xf>
    <xf numFmtId="0" fontId="2" fillId="0" borderId="87" xfId="0" applyFont="1" applyFill="1" applyBorder="1" applyAlignment="1">
      <alignment horizontal="center"/>
    </xf>
    <xf numFmtId="164" fontId="2" fillId="4" borderId="88" xfId="0" applyNumberFormat="1" applyFont="1" applyFill="1" applyBorder="1" applyAlignment="1" applyProtection="1">
      <alignment horizontal="center"/>
      <protection locked="0"/>
    </xf>
    <xf numFmtId="1" fontId="2" fillId="4" borderId="25" xfId="0" applyNumberFormat="1" applyFont="1" applyFill="1" applyBorder="1" applyAlignment="1" applyProtection="1">
      <alignment horizontal="center"/>
      <protection locked="0"/>
    </xf>
    <xf numFmtId="49" fontId="2" fillId="4" borderId="89" xfId="0" applyNumberFormat="1" applyFont="1" applyFill="1" applyBorder="1" applyAlignment="1" applyProtection="1">
      <protection locked="0"/>
    </xf>
    <xf numFmtId="0" fontId="21" fillId="4" borderId="90" xfId="0" applyFont="1" applyFill="1" applyBorder="1" applyAlignment="1" applyProtection="1">
      <alignment horizontal="center"/>
      <protection locked="0"/>
    </xf>
    <xf numFmtId="0" fontId="0" fillId="8" borderId="24" xfId="0" applyFill="1" applyBorder="1" applyAlignment="1" applyProtection="1">
      <alignment horizontal="center"/>
      <protection locked="0"/>
    </xf>
    <xf numFmtId="0" fontId="22" fillId="4" borderId="91" xfId="0" applyFont="1" applyFill="1" applyBorder="1" applyAlignment="1" applyProtection="1">
      <alignment horizontal="center"/>
      <protection locked="0"/>
    </xf>
    <xf numFmtId="0" fontId="0" fillId="5" borderId="92" xfId="0" applyFill="1" applyBorder="1" applyAlignment="1" applyProtection="1">
      <alignment horizontal="center"/>
      <protection locked="0"/>
    </xf>
    <xf numFmtId="0" fontId="23" fillId="4" borderId="91" xfId="0" applyFont="1" applyFill="1" applyBorder="1" applyAlignment="1" applyProtection="1">
      <alignment horizontal="center"/>
      <protection locked="0"/>
    </xf>
    <xf numFmtId="0" fontId="0" fillId="9" borderId="92" xfId="0" applyFill="1" applyBorder="1" applyAlignment="1" applyProtection="1">
      <alignment horizontal="center"/>
      <protection locked="0"/>
    </xf>
    <xf numFmtId="0" fontId="24" fillId="4" borderId="89" xfId="0" applyFont="1" applyFill="1" applyBorder="1" applyAlignment="1" applyProtection="1">
      <alignment horizontal="center"/>
      <protection locked="0"/>
    </xf>
    <xf numFmtId="0" fontId="0" fillId="10" borderId="93" xfId="0" applyFill="1" applyBorder="1" applyAlignment="1" applyProtection="1">
      <alignment horizontal="center"/>
      <protection locked="0"/>
    </xf>
    <xf numFmtId="0" fontId="0" fillId="6" borderId="94" xfId="0" applyFill="1" applyBorder="1" applyAlignment="1" applyProtection="1">
      <alignment horizontal="center"/>
      <protection locked="0"/>
    </xf>
    <xf numFmtId="0" fontId="0" fillId="4" borderId="95" xfId="0" applyFill="1" applyBorder="1" applyAlignment="1" applyProtection="1">
      <alignment horizontal="center"/>
      <protection locked="0"/>
    </xf>
    <xf numFmtId="0" fontId="0" fillId="4" borderId="96" xfId="0" applyFill="1" applyBorder="1" applyAlignment="1" applyProtection="1">
      <alignment horizontal="center"/>
      <protection locked="0"/>
    </xf>
    <xf numFmtId="1" fontId="2" fillId="11" borderId="101" xfId="0" applyNumberFormat="1" applyFont="1" applyFill="1" applyBorder="1" applyAlignment="1">
      <alignment horizontal="center" vertical="center"/>
    </xf>
    <xf numFmtId="1" fontId="2" fillId="11" borderId="1" xfId="0" applyNumberFormat="1" applyFont="1" applyFill="1" applyBorder="1" applyAlignment="1">
      <alignment horizontal="center" vertical="center"/>
    </xf>
    <xf numFmtId="1" fontId="2" fillId="11" borderId="99" xfId="0" applyNumberFormat="1" applyFont="1" applyFill="1" applyBorder="1" applyAlignment="1">
      <alignment horizontal="center" vertical="center"/>
    </xf>
    <xf numFmtId="1" fontId="2" fillId="11" borderId="100" xfId="0" applyNumberFormat="1" applyFont="1" applyFill="1" applyBorder="1" applyAlignment="1">
      <alignment horizontal="center" vertical="center"/>
    </xf>
    <xf numFmtId="1" fontId="2" fillId="11" borderId="71" xfId="0" applyNumberFormat="1" applyFont="1" applyFill="1" applyBorder="1" applyAlignment="1">
      <alignment horizontal="center" vertical="center"/>
    </xf>
    <xf numFmtId="1" fontId="25" fillId="11" borderId="32" xfId="0" applyNumberFormat="1" applyFont="1" applyFill="1" applyBorder="1" applyAlignment="1">
      <alignment horizontal="center" vertical="center"/>
    </xf>
    <xf numFmtId="1" fontId="25" fillId="11" borderId="0" xfId="0" applyNumberFormat="1" applyFont="1" applyFill="1" applyBorder="1" applyAlignment="1">
      <alignment horizontal="center" vertical="center"/>
    </xf>
    <xf numFmtId="0" fontId="2" fillId="0" borderId="87" xfId="0" applyFont="1" applyBorder="1" applyAlignment="1">
      <alignment horizontal="center"/>
    </xf>
    <xf numFmtId="1" fontId="2" fillId="5" borderId="50" xfId="0" applyNumberFormat="1" applyFont="1" applyFill="1" applyBorder="1" applyAlignment="1">
      <alignment horizontal="center" vertical="center"/>
    </xf>
    <xf numFmtId="1" fontId="2" fillId="5" borderId="63" xfId="0" applyNumberFormat="1" applyFont="1" applyFill="1" applyBorder="1" applyAlignment="1">
      <alignment horizontal="center" vertical="center"/>
    </xf>
    <xf numFmtId="1" fontId="2" fillId="5" borderId="102" xfId="0" applyNumberFormat="1" applyFont="1" applyFill="1" applyBorder="1" applyAlignment="1">
      <alignment horizontal="center" vertical="center"/>
    </xf>
    <xf numFmtId="1" fontId="2" fillId="5" borderId="103" xfId="0" applyNumberFormat="1" applyFont="1" applyFill="1" applyBorder="1" applyAlignment="1">
      <alignment horizontal="center" vertical="center"/>
    </xf>
    <xf numFmtId="1" fontId="2" fillId="5" borderId="10" xfId="0" applyNumberFormat="1" applyFont="1" applyFill="1" applyBorder="1" applyAlignment="1">
      <alignment horizontal="center" vertical="center"/>
    </xf>
    <xf numFmtId="1" fontId="2" fillId="5" borderId="11" xfId="0" applyNumberFormat="1" applyFont="1" applyFill="1" applyBorder="1" applyAlignment="1">
      <alignment horizontal="center" vertical="center"/>
    </xf>
    <xf numFmtId="1" fontId="25" fillId="11" borderId="104" xfId="0" applyNumberFormat="1" applyFont="1" applyFill="1" applyBorder="1" applyAlignment="1">
      <alignment horizontal="center" vertical="center"/>
    </xf>
    <xf numFmtId="1" fontId="25" fillId="11" borderId="4" xfId="0" applyNumberFormat="1" applyFont="1" applyFill="1" applyBorder="1" applyAlignment="1">
      <alignment horizontal="center" vertical="center"/>
    </xf>
    <xf numFmtId="1" fontId="2" fillId="6" borderId="50" xfId="0" applyNumberFormat="1" applyFont="1" applyFill="1" applyBorder="1" applyAlignment="1">
      <alignment horizontal="center" vertical="center"/>
    </xf>
    <xf numFmtId="1" fontId="2" fillId="6" borderId="63" xfId="0" applyNumberFormat="1" applyFont="1" applyFill="1" applyBorder="1" applyAlignment="1">
      <alignment horizontal="center" vertical="center"/>
    </xf>
    <xf numFmtId="1" fontId="2" fillId="6" borderId="102" xfId="0" applyNumberFormat="1" applyFont="1" applyFill="1" applyBorder="1" applyAlignment="1">
      <alignment horizontal="center" vertical="center"/>
    </xf>
    <xf numFmtId="1" fontId="2" fillId="6" borderId="103" xfId="0" applyNumberFormat="1" applyFont="1" applyFill="1" applyBorder="1" applyAlignment="1">
      <alignment horizontal="center" vertical="center"/>
    </xf>
    <xf numFmtId="1" fontId="2" fillId="6" borderId="10" xfId="0" applyNumberFormat="1" applyFont="1" applyFill="1" applyBorder="1" applyAlignment="1">
      <alignment horizontal="center" vertical="center"/>
    </xf>
    <xf numFmtId="1" fontId="2" fillId="6" borderId="11" xfId="0" applyNumberFormat="1" applyFont="1" applyFill="1" applyBorder="1" applyAlignment="1">
      <alignment horizontal="center" vertical="center"/>
    </xf>
    <xf numFmtId="1" fontId="2" fillId="11" borderId="50" xfId="0" applyNumberFormat="1" applyFont="1" applyFill="1" applyBorder="1" applyAlignment="1">
      <alignment horizontal="center" vertical="center"/>
    </xf>
    <xf numFmtId="1" fontId="2" fillId="11" borderId="63" xfId="0" applyNumberFormat="1" applyFont="1" applyFill="1" applyBorder="1" applyAlignment="1">
      <alignment horizontal="center" vertical="center"/>
    </xf>
    <xf numFmtId="1" fontId="2" fillId="11" borderId="102" xfId="0" applyNumberFormat="1" applyFont="1" applyFill="1" applyBorder="1" applyAlignment="1">
      <alignment horizontal="center" vertical="center"/>
    </xf>
    <xf numFmtId="1" fontId="2" fillId="11" borderId="10" xfId="0" applyNumberFormat="1" applyFont="1" applyFill="1" applyBorder="1" applyAlignment="1">
      <alignment horizontal="center" vertical="center"/>
    </xf>
    <xf numFmtId="1" fontId="2" fillId="11" borderId="103" xfId="0" applyNumberFormat="1" applyFont="1" applyFill="1" applyBorder="1" applyAlignment="1">
      <alignment horizontal="center" vertical="center"/>
    </xf>
    <xf numFmtId="1" fontId="2" fillId="11" borderId="11" xfId="0" applyNumberFormat="1" applyFont="1" applyFill="1" applyBorder="1" applyAlignment="1">
      <alignment horizontal="center" vertical="center"/>
    </xf>
    <xf numFmtId="1" fontId="25" fillId="11" borderId="102" xfId="0" applyNumberFormat="1" applyFont="1" applyFill="1" applyBorder="1" applyAlignment="1">
      <alignment horizontal="center" vertical="center"/>
    </xf>
    <xf numFmtId="1" fontId="25" fillId="11" borderId="103" xfId="0" applyNumberFormat="1" applyFont="1" applyFill="1" applyBorder="1" applyAlignment="1">
      <alignment horizontal="center" vertical="center"/>
    </xf>
    <xf numFmtId="1" fontId="25" fillId="11" borderId="10" xfId="0" applyNumberFormat="1" applyFont="1" applyFill="1" applyBorder="1" applyAlignment="1">
      <alignment horizontal="center" vertical="center"/>
    </xf>
    <xf numFmtId="1" fontId="25" fillId="11" borderId="65" xfId="0" applyNumberFormat="1" applyFont="1" applyFill="1" applyBorder="1" applyAlignment="1">
      <alignment horizontal="center" vertical="center"/>
    </xf>
    <xf numFmtId="1" fontId="25" fillId="11" borderId="3" xfId="0" applyNumberFormat="1" applyFont="1" applyFill="1" applyBorder="1" applyAlignment="1">
      <alignment horizontal="center" vertical="center"/>
    </xf>
    <xf numFmtId="0" fontId="2" fillId="0" borderId="105" xfId="0" applyFont="1" applyBorder="1" applyAlignment="1">
      <alignment horizontal="center"/>
    </xf>
    <xf numFmtId="1" fontId="2" fillId="4" borderId="107" xfId="0" applyNumberFormat="1" applyFont="1" applyFill="1" applyBorder="1" applyAlignment="1" applyProtection="1">
      <alignment horizontal="center"/>
      <protection locked="0"/>
    </xf>
    <xf numFmtId="49" fontId="2" fillId="4" borderId="108" xfId="0" applyNumberFormat="1" applyFont="1" applyFill="1" applyBorder="1" applyAlignment="1" applyProtection="1">
      <protection locked="0"/>
    </xf>
    <xf numFmtId="0" fontId="21" fillId="4" borderId="15" xfId="0" applyFont="1" applyFill="1" applyBorder="1" applyAlignment="1" applyProtection="1">
      <alignment horizontal="center"/>
      <protection locked="0"/>
    </xf>
    <xf numFmtId="0" fontId="0" fillId="8" borderId="109" xfId="0" applyFill="1" applyBorder="1" applyAlignment="1" applyProtection="1">
      <alignment horizontal="center"/>
      <protection locked="0"/>
    </xf>
    <xf numFmtId="0" fontId="22" fillId="4" borderId="110" xfId="0" applyFont="1" applyFill="1" applyBorder="1" applyAlignment="1" applyProtection="1">
      <alignment horizontal="center"/>
      <protection locked="0"/>
    </xf>
    <xf numFmtId="0" fontId="0" fillId="5" borderId="111" xfId="0" applyFill="1" applyBorder="1" applyAlignment="1" applyProtection="1">
      <alignment horizontal="center"/>
      <protection locked="0"/>
    </xf>
    <xf numFmtId="0" fontId="23" fillId="4" borderId="110" xfId="0" applyFont="1" applyFill="1" applyBorder="1" applyAlignment="1" applyProtection="1">
      <alignment horizontal="center"/>
      <protection locked="0"/>
    </xf>
    <xf numFmtId="0" fontId="0" fillId="9" borderId="111" xfId="0" applyFill="1" applyBorder="1" applyAlignment="1" applyProtection="1">
      <alignment horizontal="center"/>
      <protection locked="0"/>
    </xf>
    <xf numFmtId="0" fontId="24" fillId="4" borderId="112" xfId="0" applyFont="1" applyFill="1" applyBorder="1" applyAlignment="1" applyProtection="1">
      <alignment horizontal="center"/>
      <protection locked="0"/>
    </xf>
    <xf numFmtId="0" fontId="0" fillId="10" borderId="113" xfId="0" applyFill="1" applyBorder="1" applyAlignment="1" applyProtection="1">
      <alignment horizontal="center"/>
      <protection locked="0"/>
    </xf>
    <xf numFmtId="0" fontId="0" fillId="6" borderId="114" xfId="0" applyFill="1" applyBorder="1" applyAlignment="1" applyProtection="1">
      <alignment horizontal="center"/>
      <protection locked="0"/>
    </xf>
    <xf numFmtId="0" fontId="0" fillId="4" borderId="60" xfId="0" applyFill="1" applyBorder="1" applyAlignment="1" applyProtection="1">
      <alignment horizontal="center"/>
      <protection locked="0"/>
    </xf>
    <xf numFmtId="0" fontId="0" fillId="4" borderId="115" xfId="0" applyFill="1" applyBorder="1" applyAlignment="1" applyProtection="1">
      <alignment horizontal="center"/>
      <protection locked="0"/>
    </xf>
    <xf numFmtId="0" fontId="3" fillId="0" borderId="0" xfId="0" applyFont="1"/>
    <xf numFmtId="0" fontId="27" fillId="0" borderId="0" xfId="0" applyFont="1"/>
    <xf numFmtId="0" fontId="0" fillId="0" borderId="0" xfId="0" applyAlignment="1">
      <alignment horizontal="center"/>
    </xf>
    <xf numFmtId="1" fontId="3" fillId="0" borderId="0" xfId="0" applyNumberFormat="1" applyFont="1"/>
    <xf numFmtId="0" fontId="28" fillId="0" borderId="0" xfId="0" applyFont="1"/>
    <xf numFmtId="0" fontId="0" fillId="7" borderId="3" xfId="0" applyFont="1" applyFill="1" applyBorder="1"/>
    <xf numFmtId="0" fontId="0" fillId="7" borderId="11" xfId="0" applyFont="1" applyFill="1" applyBorder="1"/>
    <xf numFmtId="0" fontId="0" fillId="7" borderId="39" xfId="0" applyFont="1" applyFill="1" applyBorder="1"/>
    <xf numFmtId="0" fontId="0" fillId="0" borderId="0" xfId="0" applyFont="1"/>
    <xf numFmtId="0" fontId="29" fillId="0" borderId="0" xfId="0" applyFont="1"/>
    <xf numFmtId="0" fontId="3" fillId="0" borderId="0" xfId="0" applyFont="1" applyProtection="1">
      <protection hidden="1"/>
    </xf>
    <xf numFmtId="0" fontId="0" fillId="0" borderId="0" xfId="0" applyFont="1" applyBorder="1"/>
    <xf numFmtId="0" fontId="0" fillId="0" borderId="0" xfId="0" applyAlignment="1">
      <alignment horizontal="center"/>
    </xf>
    <xf numFmtId="0" fontId="31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11" borderId="138" xfId="0" applyFont="1" applyFill="1" applyBorder="1" applyAlignment="1">
      <alignment horizontal="center" vertical="center" wrapText="1"/>
    </xf>
    <xf numFmtId="0" fontId="2" fillId="11" borderId="139" xfId="0" applyFont="1" applyFill="1" applyBorder="1" applyAlignment="1">
      <alignment horizontal="center" vertical="center" wrapText="1"/>
    </xf>
    <xf numFmtId="0" fontId="2" fillId="11" borderId="138" xfId="0" applyFont="1" applyFill="1" applyBorder="1" applyAlignment="1">
      <alignment horizontal="center" vertical="center"/>
    </xf>
    <xf numFmtId="0" fontId="2" fillId="11" borderId="140" xfId="0" applyFont="1" applyFill="1" applyBorder="1" applyAlignment="1">
      <alignment horizontal="center" vertical="center"/>
    </xf>
    <xf numFmtId="0" fontId="2" fillId="11" borderId="141" xfId="0" applyFont="1" applyFill="1" applyBorder="1" applyAlignment="1">
      <alignment horizontal="center" vertical="center"/>
    </xf>
    <xf numFmtId="0" fontId="2" fillId="6" borderId="140" xfId="0" applyFont="1" applyFill="1" applyBorder="1" applyAlignment="1">
      <alignment horizontal="center" vertical="center"/>
    </xf>
    <xf numFmtId="0" fontId="37" fillId="5" borderId="139" xfId="0" applyFont="1" applyFill="1" applyBorder="1" applyAlignment="1">
      <alignment horizontal="center" vertical="center"/>
    </xf>
    <xf numFmtId="0" fontId="30" fillId="2" borderId="142" xfId="0" applyFont="1" applyFill="1" applyBorder="1" applyAlignment="1">
      <alignment horizontal="center" vertical="center"/>
    </xf>
    <xf numFmtId="0" fontId="30" fillId="2" borderId="140" xfId="0" applyFont="1" applyFill="1" applyBorder="1" applyAlignment="1">
      <alignment horizontal="center" vertical="center"/>
    </xf>
    <xf numFmtId="0" fontId="30" fillId="2" borderId="141" xfId="0" applyFont="1" applyFill="1" applyBorder="1" applyAlignment="1">
      <alignment horizontal="center" vertical="center"/>
    </xf>
    <xf numFmtId="0" fontId="2" fillId="0" borderId="138" xfId="0" applyFont="1" applyBorder="1" applyAlignment="1">
      <alignment horizontal="center" vertical="center"/>
    </xf>
    <xf numFmtId="0" fontId="2" fillId="0" borderId="140" xfId="0" applyFont="1" applyBorder="1" applyAlignment="1">
      <alignment horizontal="center" vertical="center"/>
    </xf>
    <xf numFmtId="0" fontId="2" fillId="0" borderId="139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11" borderId="19" xfId="0" applyFont="1" applyFill="1" applyBorder="1" applyAlignment="1" applyProtection="1">
      <alignment horizontal="center"/>
    </xf>
    <xf numFmtId="0" fontId="2" fillId="11" borderId="121" xfId="0" applyFont="1" applyFill="1" applyBorder="1" applyAlignment="1" applyProtection="1">
      <alignment horizontal="center"/>
    </xf>
    <xf numFmtId="0" fontId="2" fillId="11" borderId="124" xfId="0" applyFont="1" applyFill="1" applyBorder="1" applyAlignment="1" applyProtection="1">
      <alignment horizontal="center"/>
    </xf>
    <xf numFmtId="0" fontId="2" fillId="11" borderId="134" xfId="0" applyFont="1" applyFill="1" applyBorder="1" applyAlignment="1" applyProtection="1">
      <alignment horizontal="center"/>
    </xf>
    <xf numFmtId="0" fontId="34" fillId="11" borderId="121" xfId="0" applyFont="1" applyFill="1" applyBorder="1" applyAlignment="1" applyProtection="1">
      <alignment horizontal="center"/>
    </xf>
    <xf numFmtId="0" fontId="0" fillId="0" borderId="95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129" xfId="0" applyBorder="1" applyAlignment="1" applyProtection="1">
      <alignment horizontal="center"/>
      <protection locked="0"/>
    </xf>
    <xf numFmtId="0" fontId="3" fillId="2" borderId="123" xfId="0" applyFont="1" applyFill="1" applyBorder="1" applyAlignment="1" applyProtection="1">
      <alignment horizontal="center"/>
      <protection locked="0"/>
    </xf>
    <xf numFmtId="0" fontId="3" fillId="2" borderId="26" xfId="0" applyFont="1" applyFill="1" applyBorder="1" applyAlignment="1" applyProtection="1">
      <alignment horizontal="center"/>
      <protection locked="0"/>
    </xf>
    <xf numFmtId="0" fontId="3" fillId="2" borderId="19" xfId="0" applyFont="1" applyFill="1" applyBorder="1" applyAlignment="1" applyProtection="1">
      <alignment horizontal="center"/>
      <protection locked="0"/>
    </xf>
    <xf numFmtId="0" fontId="0" fillId="0" borderId="132" xfId="0" applyFont="1" applyFill="1" applyBorder="1" applyAlignment="1" applyProtection="1">
      <alignment horizontal="center"/>
      <protection locked="0"/>
    </xf>
    <xf numFmtId="0" fontId="0" fillId="0" borderId="131" xfId="0" applyFont="1" applyFill="1" applyBorder="1" applyAlignment="1" applyProtection="1">
      <alignment horizontal="center"/>
      <protection locked="0"/>
    </xf>
    <xf numFmtId="0" fontId="0" fillId="0" borderId="20" xfId="0" applyFont="1" applyFill="1" applyBorder="1" applyAlignment="1" applyProtection="1">
      <alignment horizontal="center"/>
      <protection locked="0"/>
    </xf>
    <xf numFmtId="0" fontId="0" fillId="0" borderId="129" xfId="0" applyBorder="1" applyProtection="1">
      <protection locked="0"/>
    </xf>
    <xf numFmtId="0" fontId="0" fillId="0" borderId="128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96" xfId="0" applyBorder="1" applyAlignment="1" applyProtection="1">
      <alignment horizontal="center"/>
      <protection locked="0"/>
    </xf>
    <xf numFmtId="0" fontId="3" fillId="2" borderId="127" xfId="0" applyFont="1" applyFill="1" applyBorder="1" applyAlignment="1" applyProtection="1">
      <alignment horizontal="center"/>
      <protection locked="0"/>
    </xf>
    <xf numFmtId="0" fontId="3" fillId="2" borderId="25" xfId="0" applyFont="1" applyFill="1" applyBorder="1" applyAlignment="1" applyProtection="1">
      <alignment horizontal="center"/>
      <protection locked="0"/>
    </xf>
    <xf numFmtId="0" fontId="3" fillId="2" borderId="121" xfId="0" applyFont="1" applyFill="1" applyBorder="1" applyAlignment="1" applyProtection="1">
      <alignment horizontal="center"/>
      <protection locked="0"/>
    </xf>
    <xf numFmtId="0" fontId="0" fillId="0" borderId="88" xfId="0" applyFont="1" applyFill="1" applyBorder="1" applyAlignment="1" applyProtection="1">
      <alignment horizontal="center"/>
      <protection locked="0"/>
    </xf>
    <xf numFmtId="0" fontId="0" fillId="0" borderId="122" xfId="0" applyFont="1" applyFill="1" applyBorder="1" applyAlignment="1" applyProtection="1">
      <alignment horizontal="center"/>
      <protection locked="0"/>
    </xf>
    <xf numFmtId="0" fontId="0" fillId="0" borderId="93" xfId="0" applyFont="1" applyFill="1" applyBorder="1" applyAlignment="1" applyProtection="1">
      <alignment horizontal="center"/>
      <protection locked="0"/>
    </xf>
    <xf numFmtId="0" fontId="0" fillId="0" borderId="25" xfId="0" applyBorder="1" applyProtection="1">
      <protection locked="0"/>
    </xf>
    <xf numFmtId="0" fontId="0" fillId="0" borderId="96" xfId="0" applyBorder="1" applyProtection="1">
      <protection locked="0"/>
    </xf>
    <xf numFmtId="0" fontId="0" fillId="0" borderId="126" xfId="0" applyBorder="1" applyAlignment="1" applyProtection="1">
      <alignment horizontal="center"/>
      <protection locked="0"/>
    </xf>
    <xf numFmtId="0" fontId="0" fillId="0" borderId="107" xfId="0" applyBorder="1" applyAlignment="1" applyProtection="1">
      <alignment horizontal="center"/>
      <protection locked="0"/>
    </xf>
    <xf numFmtId="0" fontId="0" fillId="0" borderId="115" xfId="0" applyBorder="1" applyAlignment="1" applyProtection="1">
      <alignment horizontal="center"/>
      <protection locked="0"/>
    </xf>
    <xf numFmtId="0" fontId="3" fillId="2" borderId="125" xfId="0" applyFont="1" applyFill="1" applyBorder="1" applyAlignment="1" applyProtection="1">
      <alignment horizontal="center"/>
      <protection locked="0"/>
    </xf>
    <xf numFmtId="0" fontId="3" fillId="2" borderId="107" xfId="0" applyFont="1" applyFill="1" applyBorder="1" applyAlignment="1" applyProtection="1">
      <alignment horizontal="center"/>
      <protection locked="0"/>
    </xf>
    <xf numFmtId="0" fontId="3" fillId="2" borderId="124" xfId="0" applyFont="1" applyFill="1" applyBorder="1" applyAlignment="1" applyProtection="1">
      <alignment horizontal="center"/>
      <protection locked="0"/>
    </xf>
    <xf numFmtId="0" fontId="0" fillId="0" borderId="106" xfId="0" applyFont="1" applyFill="1" applyBorder="1" applyAlignment="1" applyProtection="1">
      <alignment horizontal="center"/>
      <protection locked="0"/>
    </xf>
    <xf numFmtId="0" fontId="0" fillId="0" borderId="120" xfId="0" applyFont="1" applyFill="1" applyBorder="1" applyAlignment="1" applyProtection="1">
      <alignment horizontal="center"/>
      <protection locked="0"/>
    </xf>
    <xf numFmtId="0" fontId="0" fillId="0" borderId="119" xfId="0" applyFont="1" applyFill="1" applyBorder="1" applyAlignment="1" applyProtection="1">
      <alignment horizontal="center"/>
      <protection locked="0"/>
    </xf>
    <xf numFmtId="0" fontId="0" fillId="0" borderId="107" xfId="0" applyBorder="1" applyProtection="1">
      <protection locked="0"/>
    </xf>
    <xf numFmtId="0" fontId="0" fillId="0" borderId="115" xfId="0" applyBorder="1" applyProtection="1">
      <protection locked="0"/>
    </xf>
    <xf numFmtId="0" fontId="0" fillId="0" borderId="84" xfId="0" applyBorder="1" applyAlignment="1" applyProtection="1">
      <alignment horizontal="center"/>
      <protection locked="0"/>
    </xf>
    <xf numFmtId="0" fontId="0" fillId="0" borderId="78" xfId="0" applyBorder="1" applyAlignment="1" applyProtection="1">
      <alignment horizontal="center"/>
      <protection locked="0"/>
    </xf>
    <xf numFmtId="0" fontId="0" fillId="0" borderId="85" xfId="0" applyBorder="1" applyAlignment="1" applyProtection="1">
      <alignment horizontal="center"/>
      <protection locked="0"/>
    </xf>
    <xf numFmtId="0" fontId="3" fillId="2" borderId="135" xfId="0" applyFont="1" applyFill="1" applyBorder="1" applyAlignment="1" applyProtection="1">
      <alignment horizontal="center"/>
      <protection locked="0"/>
    </xf>
    <xf numFmtId="0" fontId="3" fillId="2" borderId="78" xfId="0" applyFont="1" applyFill="1" applyBorder="1" applyAlignment="1" applyProtection="1">
      <alignment horizontal="center"/>
      <protection locked="0"/>
    </xf>
    <xf numFmtId="0" fontId="3" fillId="2" borderId="134" xfId="0" applyFont="1" applyFill="1" applyBorder="1" applyAlignment="1" applyProtection="1">
      <alignment horizontal="center"/>
      <protection locked="0"/>
    </xf>
    <xf numFmtId="0" fontId="0" fillId="0" borderId="77" xfId="0" applyFont="1" applyFill="1" applyBorder="1" applyAlignment="1" applyProtection="1">
      <alignment horizontal="center"/>
      <protection locked="0"/>
    </xf>
    <xf numFmtId="0" fontId="0" fillId="0" borderId="130" xfId="0" applyFont="1" applyFill="1" applyBorder="1" applyAlignment="1" applyProtection="1">
      <alignment horizontal="center"/>
      <protection locked="0"/>
    </xf>
    <xf numFmtId="0" fontId="0" fillId="0" borderId="133" xfId="0" applyFont="1" applyFill="1" applyBorder="1" applyAlignment="1" applyProtection="1">
      <alignment horizontal="center"/>
      <protection locked="0"/>
    </xf>
    <xf numFmtId="0" fontId="0" fillId="0" borderId="78" xfId="0" applyBorder="1" applyProtection="1">
      <protection locked="0"/>
    </xf>
    <xf numFmtId="0" fontId="0" fillId="0" borderId="85" xfId="0" applyBorder="1" applyProtection="1">
      <protection locked="0"/>
    </xf>
    <xf numFmtId="0" fontId="33" fillId="0" borderId="95" xfId="0" applyFont="1" applyBorder="1" applyAlignment="1" applyProtection="1">
      <alignment horizontal="center"/>
      <protection locked="0"/>
    </xf>
    <xf numFmtId="0" fontId="33" fillId="0" borderId="123" xfId="0" applyFont="1" applyBorder="1" applyAlignment="1" applyProtection="1">
      <alignment horizontal="center"/>
      <protection locked="0"/>
    </xf>
    <xf numFmtId="0" fontId="33" fillId="0" borderId="82" xfId="0" applyFont="1" applyBorder="1" applyAlignment="1" applyProtection="1">
      <alignment horizontal="center"/>
      <protection locked="0"/>
    </xf>
    <xf numFmtId="0" fontId="32" fillId="12" borderId="123" xfId="0" applyFont="1" applyFill="1" applyBorder="1" applyAlignment="1" applyProtection="1">
      <alignment horizontal="center"/>
      <protection locked="0"/>
    </xf>
    <xf numFmtId="0" fontId="32" fillId="12" borderId="20" xfId="0" applyFont="1" applyFill="1" applyBorder="1" applyAlignment="1" applyProtection="1">
      <alignment horizontal="center"/>
      <protection locked="0"/>
    </xf>
    <xf numFmtId="0" fontId="33" fillId="0" borderId="60" xfId="0" applyFont="1" applyBorder="1" applyAlignment="1" applyProtection="1">
      <alignment horizontal="center"/>
      <protection locked="0"/>
    </xf>
    <xf numFmtId="0" fontId="33" fillId="0" borderId="72" xfId="0" applyFont="1" applyBorder="1" applyAlignment="1" applyProtection="1">
      <alignment horizontal="center"/>
      <protection locked="0"/>
    </xf>
    <xf numFmtId="0" fontId="33" fillId="0" borderId="47" xfId="0" applyFont="1" applyBorder="1" applyAlignment="1" applyProtection="1">
      <alignment horizontal="center"/>
      <protection locked="0"/>
    </xf>
    <xf numFmtId="0" fontId="32" fillId="12" borderId="72" xfId="0" applyFont="1" applyFill="1" applyBorder="1" applyAlignment="1" applyProtection="1">
      <alignment horizontal="center"/>
      <protection locked="0"/>
    </xf>
    <xf numFmtId="0" fontId="32" fillId="12" borderId="38" xfId="0" applyFont="1" applyFill="1" applyBorder="1" applyAlignment="1" applyProtection="1">
      <alignment horizontal="center"/>
      <protection locked="0"/>
    </xf>
    <xf numFmtId="0" fontId="0" fillId="0" borderId="127" xfId="0" applyBorder="1" applyProtection="1">
      <protection locked="0"/>
    </xf>
    <xf numFmtId="0" fontId="0" fillId="0" borderId="125" xfId="0" applyBorder="1" applyProtection="1">
      <protection locked="0"/>
    </xf>
    <xf numFmtId="0" fontId="0" fillId="0" borderId="135" xfId="0" applyBorder="1" applyProtection="1">
      <protection locked="0"/>
    </xf>
    <xf numFmtId="0" fontId="0" fillId="0" borderId="130" xfId="0" applyFont="1" applyFill="1" applyBorder="1" applyAlignment="1" applyProtection="1">
      <alignment horizontal="center" vertical="center"/>
      <protection locked="0"/>
    </xf>
    <xf numFmtId="0" fontId="0" fillId="0" borderId="122" xfId="0" applyFont="1" applyFill="1" applyBorder="1" applyAlignment="1" applyProtection="1">
      <alignment horizontal="center" vertical="center"/>
      <protection locked="0"/>
    </xf>
    <xf numFmtId="0" fontId="0" fillId="0" borderId="120" xfId="0" applyFont="1" applyFill="1" applyBorder="1" applyAlignment="1" applyProtection="1">
      <alignment horizontal="center" vertical="center"/>
      <protection locked="0"/>
    </xf>
    <xf numFmtId="0" fontId="0" fillId="0" borderId="84" xfId="0" applyBorder="1" applyProtection="1">
      <protection locked="0"/>
    </xf>
    <xf numFmtId="0" fontId="0" fillId="0" borderId="128" xfId="0" applyBorder="1" applyProtection="1">
      <protection locked="0"/>
    </xf>
    <xf numFmtId="0" fontId="0" fillId="0" borderId="126" xfId="0" applyBorder="1" applyProtection="1">
      <protection locked="0"/>
    </xf>
    <xf numFmtId="0" fontId="0" fillId="0" borderId="82" xfId="0" applyBorder="1" applyProtection="1">
      <protection locked="0"/>
    </xf>
    <xf numFmtId="0" fontId="0" fillId="0" borderId="89" xfId="0" applyBorder="1" applyProtection="1">
      <protection locked="0"/>
    </xf>
    <xf numFmtId="0" fontId="0" fillId="0" borderId="108" xfId="0" applyBorder="1" applyProtection="1">
      <protection locked="0"/>
    </xf>
    <xf numFmtId="0" fontId="0" fillId="0" borderId="79" xfId="0" applyBorder="1" applyProtection="1">
      <protection locked="0"/>
    </xf>
    <xf numFmtId="0" fontId="34" fillId="11" borderId="134" xfId="0" applyFont="1" applyFill="1" applyBorder="1" applyAlignment="1" applyProtection="1">
      <alignment horizontal="center"/>
    </xf>
    <xf numFmtId="0" fontId="33" fillId="0" borderId="84" xfId="0" applyFont="1" applyBorder="1" applyAlignment="1" applyProtection="1">
      <alignment horizontal="center"/>
      <protection locked="0"/>
    </xf>
    <xf numFmtId="0" fontId="33" fillId="0" borderId="135" xfId="0" applyFont="1" applyBorder="1" applyAlignment="1" applyProtection="1">
      <alignment horizontal="center"/>
      <protection locked="0"/>
    </xf>
    <xf numFmtId="0" fontId="33" fillId="0" borderId="79" xfId="0" applyFont="1" applyBorder="1" applyAlignment="1" applyProtection="1">
      <alignment horizontal="center"/>
      <protection locked="0"/>
    </xf>
    <xf numFmtId="0" fontId="32" fillId="12" borderId="135" xfId="0" applyFont="1" applyFill="1" applyBorder="1" applyAlignment="1" applyProtection="1">
      <alignment horizontal="center"/>
      <protection locked="0"/>
    </xf>
    <xf numFmtId="0" fontId="32" fillId="12" borderId="133" xfId="0" applyFont="1" applyFill="1" applyBorder="1" applyAlignment="1" applyProtection="1">
      <alignment horizontal="center"/>
      <protection locked="0"/>
    </xf>
    <xf numFmtId="0" fontId="34" fillId="11" borderId="124" xfId="0" applyFont="1" applyFill="1" applyBorder="1" applyAlignment="1" applyProtection="1">
      <alignment horizontal="center"/>
    </xf>
    <xf numFmtId="0" fontId="38" fillId="13" borderId="136" xfId="0" applyFont="1" applyFill="1" applyBorder="1" applyAlignment="1">
      <alignment horizontal="center" vertical="center"/>
    </xf>
    <xf numFmtId="0" fontId="38" fillId="13" borderId="14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11" borderId="137" xfId="0" applyFont="1" applyFill="1" applyBorder="1" applyAlignment="1">
      <alignment vertical="center"/>
    </xf>
    <xf numFmtId="0" fontId="39" fillId="11" borderId="137" xfId="0" applyFont="1" applyFill="1" applyBorder="1" applyAlignment="1">
      <alignment horizontal="center" vertical="center"/>
    </xf>
    <xf numFmtId="0" fontId="39" fillId="11" borderId="136" xfId="0" applyFont="1" applyFill="1" applyBorder="1" applyAlignment="1">
      <alignment horizontal="center" vertical="center"/>
    </xf>
    <xf numFmtId="0" fontId="39" fillId="11" borderId="147" xfId="0" applyFont="1" applyFill="1" applyBorder="1" applyAlignment="1">
      <alignment horizontal="center" vertical="center"/>
    </xf>
    <xf numFmtId="0" fontId="39" fillId="11" borderId="148" xfId="0" applyFont="1" applyFill="1" applyBorder="1" applyAlignment="1">
      <alignment horizontal="center" vertical="center"/>
    </xf>
    <xf numFmtId="0" fontId="39" fillId="11" borderId="149" xfId="0" applyFont="1" applyFill="1" applyBorder="1" applyAlignment="1">
      <alignment horizontal="center" vertical="center"/>
    </xf>
    <xf numFmtId="0" fontId="39" fillId="11" borderId="15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6" fillId="0" borderId="25" xfId="0" applyFont="1" applyFill="1" applyBorder="1" applyAlignment="1">
      <alignment horizontal="center" vertical="center"/>
    </xf>
    <xf numFmtId="0" fontId="36" fillId="5" borderId="25" xfId="0" applyFont="1" applyFill="1" applyBorder="1" applyAlignment="1">
      <alignment horizontal="center" vertical="center"/>
    </xf>
    <xf numFmtId="0" fontId="0" fillId="6" borderId="25" xfId="0" applyFill="1" applyBorder="1" applyAlignment="1">
      <alignment horizontal="center" vertical="center"/>
    </xf>
    <xf numFmtId="0" fontId="0" fillId="0" borderId="38" xfId="0" applyBorder="1" applyAlignment="1"/>
    <xf numFmtId="0" fontId="2" fillId="0" borderId="38" xfId="0" applyFont="1" applyBorder="1" applyAlignment="1">
      <alignment horizontal="center" vertical="center"/>
    </xf>
    <xf numFmtId="0" fontId="3" fillId="0" borderId="38" xfId="0" applyFont="1" applyBorder="1" applyAlignment="1"/>
    <xf numFmtId="0" fontId="2" fillId="0" borderId="129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96" xfId="0" applyFont="1" applyBorder="1" applyAlignment="1" applyProtection="1">
      <alignment vertical="center"/>
      <protection locked="0"/>
    </xf>
    <xf numFmtId="0" fontId="2" fillId="0" borderId="38" xfId="0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129" xfId="0" applyFont="1" applyBorder="1" applyAlignment="1" applyProtection="1">
      <alignment horizontal="center" vertical="center"/>
      <protection locked="0"/>
    </xf>
    <xf numFmtId="0" fontId="2" fillId="0" borderId="96" xfId="0" applyFont="1" applyBorder="1" applyAlignment="1" applyProtection="1">
      <alignment horizontal="center" vertical="center"/>
      <protection locked="0"/>
    </xf>
    <xf numFmtId="0" fontId="0" fillId="5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6" borderId="0" xfId="0" applyFill="1" applyAlignment="1">
      <alignment horizontal="center" vertical="center"/>
    </xf>
    <xf numFmtId="2" fontId="0" fillId="0" borderId="0" xfId="0" applyNumberFormat="1"/>
    <xf numFmtId="9" fontId="0" fillId="0" borderId="0" xfId="1" applyFont="1"/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5" xfId="0" applyBorder="1" applyAlignment="1">
      <alignment horizontal="right" vertical="center"/>
    </xf>
    <xf numFmtId="0" fontId="0" fillId="0" borderId="25" xfId="0" applyBorder="1"/>
    <xf numFmtId="9" fontId="0" fillId="0" borderId="25" xfId="1" applyFont="1" applyBorder="1"/>
    <xf numFmtId="0" fontId="0" fillId="0" borderId="25" xfId="0" applyBorder="1" applyAlignment="1">
      <alignment horizontal="right"/>
    </xf>
    <xf numFmtId="0" fontId="2" fillId="0" borderId="25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2" fillId="0" borderId="25" xfId="0" applyFont="1" applyBorder="1"/>
    <xf numFmtId="9" fontId="0" fillId="0" borderId="25" xfId="1" applyFont="1" applyBorder="1" applyAlignment="1">
      <alignment horizontal="center"/>
    </xf>
    <xf numFmtId="0" fontId="2" fillId="0" borderId="25" xfId="0" applyFont="1" applyFill="1" applyBorder="1"/>
    <xf numFmtId="9" fontId="0" fillId="0" borderId="25" xfId="1" applyFont="1" applyBorder="1" applyAlignment="1">
      <alignment horizontal="center" vertical="center"/>
    </xf>
    <xf numFmtId="0" fontId="2" fillId="0" borderId="20" xfId="0" applyFont="1" applyBorder="1" applyAlignment="1"/>
    <xf numFmtId="9" fontId="0" fillId="0" borderId="0" xfId="1" applyFont="1" applyAlignment="1">
      <alignment horizontal="center"/>
    </xf>
    <xf numFmtId="0" fontId="2" fillId="0" borderId="0" xfId="0" applyFont="1" applyBorder="1" applyAlignment="1">
      <alignment horizontal="center"/>
    </xf>
    <xf numFmtId="9" fontId="2" fillId="0" borderId="25" xfId="1" applyFont="1" applyBorder="1" applyAlignment="1">
      <alignment horizontal="center"/>
    </xf>
    <xf numFmtId="9" fontId="0" fillId="0" borderId="0" xfId="1" applyFont="1" applyBorder="1"/>
    <xf numFmtId="0" fontId="2" fillId="0" borderId="18" xfId="0" applyFont="1" applyFill="1" applyBorder="1" applyAlignment="1">
      <alignment horizontal="center" vertical="center"/>
    </xf>
    <xf numFmtId="1" fontId="0" fillId="0" borderId="0" xfId="0" applyNumberFormat="1"/>
    <xf numFmtId="1" fontId="0" fillId="0" borderId="0" xfId="0" applyNumberFormat="1" applyFont="1"/>
    <xf numFmtId="0" fontId="0" fillId="4" borderId="0" xfId="0" applyFill="1"/>
    <xf numFmtId="164" fontId="2" fillId="4" borderId="143" xfId="0" applyNumberFormat="1" applyFont="1" applyFill="1" applyBorder="1" applyAlignment="1" applyProtection="1">
      <alignment horizontal="center"/>
      <protection locked="0"/>
    </xf>
    <xf numFmtId="0" fontId="3" fillId="7" borderId="104" xfId="0" applyFont="1" applyFill="1" applyBorder="1" applyProtection="1">
      <protection hidden="1"/>
    </xf>
    <xf numFmtId="0" fontId="3" fillId="7" borderId="32" xfId="0" applyFont="1" applyFill="1" applyBorder="1" applyProtection="1">
      <protection hidden="1"/>
    </xf>
    <xf numFmtId="0" fontId="3" fillId="7" borderId="50" xfId="0" applyFont="1" applyFill="1" applyBorder="1" applyProtection="1">
      <protection hidden="1"/>
    </xf>
    <xf numFmtId="0" fontId="0" fillId="0" borderId="0" xfId="0" applyAlignment="1">
      <alignment horizontal="center"/>
    </xf>
    <xf numFmtId="0" fontId="2" fillId="8" borderId="49" xfId="0" applyFont="1" applyFill="1" applyBorder="1" applyAlignment="1">
      <alignment horizontal="center" vertical="center"/>
    </xf>
    <xf numFmtId="0" fontId="2" fillId="8" borderId="64" xfId="0" applyFont="1" applyFill="1" applyBorder="1" applyAlignment="1">
      <alignment horizontal="center" vertical="center"/>
    </xf>
    <xf numFmtId="0" fontId="2" fillId="5" borderId="48" xfId="0" applyFont="1" applyFill="1" applyBorder="1" applyAlignment="1">
      <alignment horizontal="center" vertical="center"/>
    </xf>
    <xf numFmtId="0" fontId="2" fillId="5" borderId="64" xfId="0" applyFont="1" applyFill="1" applyBorder="1" applyAlignment="1">
      <alignment horizontal="center" vertical="center"/>
    </xf>
    <xf numFmtId="0" fontId="2" fillId="9" borderId="48" xfId="0" applyFont="1" applyFill="1" applyBorder="1" applyAlignment="1">
      <alignment horizontal="center" vertical="center"/>
    </xf>
    <xf numFmtId="0" fontId="2" fillId="9" borderId="64" xfId="0" applyFont="1" applyFill="1" applyBorder="1" applyAlignment="1">
      <alignment horizontal="center" vertical="center"/>
    </xf>
    <xf numFmtId="0" fontId="2" fillId="10" borderId="48" xfId="0" applyFont="1" applyFill="1" applyBorder="1" applyAlignment="1">
      <alignment horizontal="center" vertical="center"/>
    </xf>
    <xf numFmtId="0" fontId="2" fillId="10" borderId="6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1" fontId="2" fillId="11" borderId="65" xfId="0" applyNumberFormat="1" applyFont="1" applyFill="1" applyBorder="1" applyAlignment="1">
      <alignment horizontal="center" vertical="center" textRotation="90"/>
    </xf>
    <xf numFmtId="1" fontId="2" fillId="11" borderId="98" xfId="0" applyNumberFormat="1" applyFont="1" applyFill="1" applyBorder="1" applyAlignment="1">
      <alignment horizontal="center" vertical="center" textRotation="90"/>
    </xf>
    <xf numFmtId="1" fontId="2" fillId="11" borderId="63" xfId="0" applyNumberFormat="1" applyFont="1" applyFill="1" applyBorder="1" applyAlignment="1">
      <alignment horizontal="center" vertical="center" textRotation="90"/>
    </xf>
    <xf numFmtId="0" fontId="2" fillId="0" borderId="65" xfId="0" applyFont="1" applyBorder="1" applyAlignment="1">
      <alignment horizontal="center" vertical="center" textRotation="180"/>
    </xf>
    <xf numFmtId="0" fontId="2" fillId="0" borderId="98" xfId="0" applyFont="1" applyBorder="1" applyAlignment="1">
      <alignment horizontal="center" vertical="center" textRotation="180"/>
    </xf>
    <xf numFmtId="0" fontId="2" fillId="0" borderId="63" xfId="0" applyFont="1" applyBorder="1" applyAlignment="1">
      <alignment horizontal="center" vertical="center" textRotation="180"/>
    </xf>
    <xf numFmtId="0" fontId="2" fillId="7" borderId="49" xfId="0" applyFont="1" applyFill="1" applyBorder="1" applyAlignment="1">
      <alignment horizontal="right" vertical="center"/>
    </xf>
    <xf numFmtId="0" fontId="2" fillId="7" borderId="64" xfId="0" applyFont="1" applyFill="1" applyBorder="1" applyAlignment="1">
      <alignment horizontal="right" vertical="center"/>
    </xf>
    <xf numFmtId="0" fontId="2" fillId="0" borderId="49" xfId="0" applyFont="1" applyBorder="1" applyAlignment="1">
      <alignment horizontal="center" vertical="center"/>
    </xf>
    <xf numFmtId="0" fontId="2" fillId="0" borderId="64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5" borderId="65" xfId="0" applyFont="1" applyFill="1" applyBorder="1" applyAlignment="1">
      <alignment horizontal="center" vertical="center"/>
    </xf>
    <xf numFmtId="0" fontId="2" fillId="5" borderId="63" xfId="0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horizontal="center" vertical="center"/>
    </xf>
    <xf numFmtId="0" fontId="26" fillId="5" borderId="104" xfId="0" applyFont="1" applyFill="1" applyBorder="1" applyAlignment="1">
      <alignment horizontal="center" vertical="center"/>
    </xf>
    <xf numFmtId="0" fontId="26" fillId="5" borderId="39" xfId="0" applyFont="1" applyFill="1" applyBorder="1" applyAlignment="1">
      <alignment horizontal="center" vertical="center"/>
    </xf>
    <xf numFmtId="0" fontId="26" fillId="5" borderId="50" xfId="0" applyFont="1" applyFill="1" applyBorder="1" applyAlignment="1">
      <alignment horizontal="center" vertical="center"/>
    </xf>
    <xf numFmtId="0" fontId="2" fillId="11" borderId="98" xfId="0" applyFont="1" applyFill="1" applyBorder="1" applyAlignment="1">
      <alignment horizontal="center" vertical="center" textRotation="90"/>
    </xf>
    <xf numFmtId="0" fontId="2" fillId="11" borderId="63" xfId="0" applyFont="1" applyFill="1" applyBorder="1" applyAlignment="1">
      <alignment horizontal="center" vertical="center" textRotation="90"/>
    </xf>
    <xf numFmtId="1" fontId="16" fillId="11" borderId="98" xfId="0" applyNumberFormat="1" applyFont="1" applyFill="1" applyBorder="1" applyAlignment="1">
      <alignment horizontal="center" vertical="center" textRotation="45"/>
    </xf>
    <xf numFmtId="1" fontId="16" fillId="11" borderId="63" xfId="0" applyNumberFormat="1" applyFont="1" applyFill="1" applyBorder="1" applyAlignment="1">
      <alignment horizontal="center" vertical="center" textRotation="45"/>
    </xf>
    <xf numFmtId="1" fontId="16" fillId="11" borderId="11" xfId="0" applyNumberFormat="1" applyFont="1" applyFill="1" applyBorder="1" applyAlignment="1">
      <alignment horizontal="center" vertical="center" textRotation="45"/>
    </xf>
    <xf numFmtId="1" fontId="16" fillId="11" borderId="39" xfId="0" applyNumberFormat="1" applyFont="1" applyFill="1" applyBorder="1" applyAlignment="1">
      <alignment horizontal="center" vertical="center" textRotation="45"/>
    </xf>
    <xf numFmtId="0" fontId="2" fillId="7" borderId="0" xfId="0" applyFont="1" applyFill="1" applyBorder="1" applyAlignment="1">
      <alignment horizontal="right"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40" xfId="0" applyFont="1" applyFill="1" applyBorder="1" applyAlignment="1">
      <alignment horizontal="right" vertical="center"/>
    </xf>
    <xf numFmtId="0" fontId="2" fillId="7" borderId="50" xfId="0" applyFont="1" applyFill="1" applyBorder="1" applyAlignment="1">
      <alignment horizontal="right" vertical="center"/>
    </xf>
    <xf numFmtId="0" fontId="2" fillId="8" borderId="4" xfId="0" applyFont="1" applyFill="1" applyBorder="1" applyAlignment="1">
      <alignment horizontal="center" vertical="center" wrapText="1"/>
    </xf>
    <xf numFmtId="0" fontId="2" fillId="8" borderId="104" xfId="0" applyFont="1" applyFill="1" applyBorder="1" applyAlignment="1">
      <alignment horizontal="center" vertical="center" wrapText="1"/>
    </xf>
    <xf numFmtId="0" fontId="2" fillId="8" borderId="40" xfId="0" applyFont="1" applyFill="1" applyBorder="1" applyAlignment="1">
      <alignment horizontal="center" vertical="center" wrapText="1"/>
    </xf>
    <xf numFmtId="0" fontId="2" fillId="8" borderId="50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104" xfId="0" applyFont="1" applyFill="1" applyBorder="1" applyAlignment="1">
      <alignment horizontal="center" vertical="center" wrapText="1"/>
    </xf>
    <xf numFmtId="0" fontId="2" fillId="5" borderId="39" xfId="0" applyFont="1" applyFill="1" applyBorder="1" applyAlignment="1">
      <alignment horizontal="center" vertical="center" wrapText="1"/>
    </xf>
    <xf numFmtId="0" fontId="2" fillId="5" borderId="50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104" xfId="0" applyFont="1" applyFill="1" applyBorder="1" applyAlignment="1">
      <alignment horizontal="center" vertical="center" wrapText="1"/>
    </xf>
    <xf numFmtId="0" fontId="2" fillId="9" borderId="39" xfId="0" applyFont="1" applyFill="1" applyBorder="1" applyAlignment="1">
      <alignment horizontal="center" vertical="center" wrapText="1"/>
    </xf>
    <xf numFmtId="0" fontId="2" fillId="9" borderId="50" xfId="0" applyFont="1" applyFill="1" applyBorder="1" applyAlignment="1">
      <alignment horizontal="center" vertical="center" wrapText="1"/>
    </xf>
    <xf numFmtId="0" fontId="2" fillId="10" borderId="3" xfId="0" applyFont="1" applyFill="1" applyBorder="1" applyAlignment="1">
      <alignment horizontal="center" vertical="center" wrapText="1"/>
    </xf>
    <xf numFmtId="0" fontId="2" fillId="10" borderId="104" xfId="0" applyFont="1" applyFill="1" applyBorder="1" applyAlignment="1">
      <alignment horizontal="center" vertical="center" wrapText="1"/>
    </xf>
    <xf numFmtId="0" fontId="2" fillId="10" borderId="39" xfId="0" applyFont="1" applyFill="1" applyBorder="1" applyAlignment="1">
      <alignment horizontal="center" vertical="center" wrapText="1"/>
    </xf>
    <xf numFmtId="0" fontId="2" fillId="10" borderId="50" xfId="0" applyFont="1" applyFill="1" applyBorder="1" applyAlignment="1">
      <alignment horizontal="center" vertical="center" wrapText="1"/>
    </xf>
    <xf numFmtId="1" fontId="2" fillId="6" borderId="82" xfId="0" applyNumberFormat="1" applyFont="1" applyFill="1" applyBorder="1" applyAlignment="1">
      <alignment horizontal="center" vertical="center"/>
    </xf>
    <xf numFmtId="1" fontId="2" fillId="6" borderId="112" xfId="0" applyNumberFormat="1" applyFont="1" applyFill="1" applyBorder="1" applyAlignment="1">
      <alignment horizontal="center" vertical="center"/>
    </xf>
    <xf numFmtId="0" fontId="26" fillId="6" borderId="1" xfId="0" applyFont="1" applyFill="1" applyBorder="1" applyAlignment="1">
      <alignment horizontal="center" vertical="center"/>
    </xf>
    <xf numFmtId="0" fontId="26" fillId="6" borderId="2" xfId="0" applyFont="1" applyFill="1" applyBorder="1" applyAlignment="1">
      <alignment horizontal="center" vertical="center"/>
    </xf>
    <xf numFmtId="0" fontId="26" fillId="6" borderId="10" xfId="0" applyFont="1" applyFill="1" applyBorder="1" applyAlignment="1">
      <alignment horizontal="center" vertical="center"/>
    </xf>
    <xf numFmtId="0" fontId="26" fillId="6" borderId="0" xfId="0" applyFont="1" applyFill="1" applyBorder="1" applyAlignment="1">
      <alignment horizontal="center" vertical="center"/>
    </xf>
    <xf numFmtId="1" fontId="16" fillId="11" borderId="0" xfId="0" applyNumberFormat="1" applyFont="1" applyFill="1" applyBorder="1" applyAlignment="1">
      <alignment horizontal="center" vertical="center" textRotation="45"/>
    </xf>
    <xf numFmtId="1" fontId="16" fillId="11" borderId="40" xfId="0" applyNumberFormat="1" applyFont="1" applyFill="1" applyBorder="1" applyAlignment="1">
      <alignment horizontal="center" vertical="center" textRotation="45"/>
    </xf>
    <xf numFmtId="1" fontId="16" fillId="11" borderId="103" xfId="0" applyNumberFormat="1" applyFont="1" applyFill="1" applyBorder="1" applyAlignment="1">
      <alignment horizontal="center" vertical="center" textRotation="45"/>
    </xf>
    <xf numFmtId="1" fontId="16" fillId="11" borderId="117" xfId="0" applyNumberFormat="1" applyFont="1" applyFill="1" applyBorder="1" applyAlignment="1">
      <alignment horizontal="center" vertical="center" textRotation="45"/>
    </xf>
    <xf numFmtId="1" fontId="16" fillId="11" borderId="10" xfId="0" applyNumberFormat="1" applyFont="1" applyFill="1" applyBorder="1" applyAlignment="1">
      <alignment horizontal="center" vertical="center" textRotation="45"/>
    </xf>
    <xf numFmtId="1" fontId="16" fillId="11" borderId="118" xfId="0" applyNumberFormat="1" applyFont="1" applyFill="1" applyBorder="1" applyAlignment="1">
      <alignment horizontal="center" vertical="center" textRotation="45"/>
    </xf>
    <xf numFmtId="1" fontId="2" fillId="11" borderId="65" xfId="0" applyNumberFormat="1" applyFont="1" applyFill="1" applyBorder="1" applyAlignment="1">
      <alignment horizontal="center" vertical="center"/>
    </xf>
    <xf numFmtId="1" fontId="2" fillId="11" borderId="98" xfId="0" applyNumberFormat="1" applyFont="1" applyFill="1" applyBorder="1" applyAlignment="1">
      <alignment horizontal="center" vertical="center"/>
    </xf>
    <xf numFmtId="1" fontId="2" fillId="11" borderId="100" xfId="0" applyNumberFormat="1" applyFont="1" applyFill="1" applyBorder="1" applyAlignment="1">
      <alignment horizontal="center" vertical="center"/>
    </xf>
    <xf numFmtId="1" fontId="16" fillId="11" borderId="102" xfId="0" applyNumberFormat="1" applyFont="1" applyFill="1" applyBorder="1" applyAlignment="1">
      <alignment horizontal="center" vertical="center" textRotation="45"/>
    </xf>
    <xf numFmtId="1" fontId="16" fillId="11" borderId="116" xfId="0" applyNumberFormat="1" applyFont="1" applyFill="1" applyBorder="1" applyAlignment="1">
      <alignment horizontal="center" vertical="center" textRotation="45"/>
    </xf>
    <xf numFmtId="166" fontId="16" fillId="11" borderId="69" xfId="0" applyNumberFormat="1" applyFont="1" applyFill="1" applyBorder="1" applyAlignment="1" applyProtection="1">
      <alignment horizontal="center" vertical="center"/>
    </xf>
    <xf numFmtId="166" fontId="16" fillId="11" borderId="75" xfId="0" applyNumberFormat="1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textRotation="90"/>
    </xf>
    <xf numFmtId="0" fontId="2" fillId="0" borderId="11" xfId="0" applyFont="1" applyBorder="1" applyAlignment="1" applyProtection="1">
      <alignment horizontal="center" vertical="center" textRotation="90"/>
    </xf>
    <xf numFmtId="0" fontId="2" fillId="0" borderId="71" xfId="0" applyFont="1" applyBorder="1" applyAlignment="1" applyProtection="1">
      <alignment horizontal="center" vertical="center" textRotation="90"/>
    </xf>
    <xf numFmtId="0" fontId="14" fillId="0" borderId="51" xfId="0" applyFont="1" applyBorder="1" applyAlignment="1" applyProtection="1">
      <alignment horizontal="center" vertical="top"/>
    </xf>
    <xf numFmtId="0" fontId="14" fillId="0" borderId="52" xfId="0" applyFont="1" applyBorder="1" applyAlignment="1" applyProtection="1">
      <alignment horizontal="center" vertical="top"/>
    </xf>
    <xf numFmtId="0" fontId="14" fillId="0" borderId="53" xfId="0" applyFont="1" applyBorder="1" applyAlignment="1" applyProtection="1">
      <alignment horizontal="center" vertical="top"/>
    </xf>
    <xf numFmtId="0" fontId="15" fillId="5" borderId="48" xfId="0" applyFont="1" applyFill="1" applyBorder="1" applyAlignment="1" applyProtection="1">
      <alignment horizontal="center" vertical="center"/>
    </xf>
    <xf numFmtId="0" fontId="15" fillId="5" borderId="64" xfId="0" applyFont="1" applyFill="1" applyBorder="1" applyAlignment="1" applyProtection="1">
      <alignment horizontal="center" vertical="center"/>
    </xf>
    <xf numFmtId="0" fontId="15" fillId="9" borderId="48" xfId="0" applyFont="1" applyFill="1" applyBorder="1" applyAlignment="1" applyProtection="1">
      <alignment horizontal="center" vertical="center"/>
    </xf>
    <xf numFmtId="0" fontId="15" fillId="9" borderId="64" xfId="0" applyFont="1" applyFill="1" applyBorder="1" applyAlignment="1" applyProtection="1">
      <alignment horizontal="center" vertical="center"/>
    </xf>
    <xf numFmtId="0" fontId="15" fillId="10" borderId="48" xfId="0" applyFont="1" applyFill="1" applyBorder="1" applyAlignment="1" applyProtection="1">
      <alignment horizontal="center" vertical="center"/>
    </xf>
    <xf numFmtId="0" fontId="15" fillId="10" borderId="49" xfId="0" applyFont="1" applyFill="1" applyBorder="1" applyAlignment="1" applyProtection="1">
      <alignment horizontal="center" vertical="center"/>
    </xf>
    <xf numFmtId="0" fontId="15" fillId="3" borderId="65" xfId="0" applyFont="1" applyFill="1" applyBorder="1" applyAlignment="1" applyProtection="1">
      <alignment horizontal="center" vertical="center" textRotation="75"/>
    </xf>
    <xf numFmtId="0" fontId="15" fillId="3" borderId="63" xfId="0" applyFont="1" applyFill="1" applyBorder="1" applyAlignment="1" applyProtection="1">
      <alignment horizontal="center" vertical="center" textRotation="75"/>
    </xf>
    <xf numFmtId="1" fontId="2" fillId="11" borderId="86" xfId="0" applyNumberFormat="1" applyFont="1" applyFill="1" applyBorder="1" applyAlignment="1">
      <alignment horizontal="center" vertical="center"/>
    </xf>
    <xf numFmtId="1" fontId="2" fillId="11" borderId="97" xfId="0" applyNumberFormat="1" applyFont="1" applyFill="1" applyBorder="1" applyAlignment="1">
      <alignment horizontal="center" vertical="center"/>
    </xf>
    <xf numFmtId="1" fontId="2" fillId="11" borderId="99" xfId="0" applyNumberFormat="1" applyFont="1" applyFill="1" applyBorder="1" applyAlignment="1">
      <alignment horizontal="center" vertical="center"/>
    </xf>
    <xf numFmtId="0" fontId="7" fillId="4" borderId="41" xfId="0" applyFont="1" applyFill="1" applyBorder="1" applyAlignment="1" applyProtection="1">
      <alignment horizontal="center" vertical="center"/>
      <protection locked="0"/>
    </xf>
    <xf numFmtId="0" fontId="7" fillId="4" borderId="42" xfId="0" applyFont="1" applyFill="1" applyBorder="1" applyAlignment="1" applyProtection="1">
      <alignment horizontal="center" vertical="center"/>
      <protection locked="0"/>
    </xf>
    <xf numFmtId="0" fontId="7" fillId="4" borderId="43" xfId="0" applyFont="1" applyFill="1" applyBorder="1" applyAlignment="1" applyProtection="1">
      <alignment horizontal="center" vertical="center"/>
      <protection locked="0"/>
    </xf>
    <xf numFmtId="0" fontId="7" fillId="4" borderId="44" xfId="0" applyFont="1" applyFill="1" applyBorder="1" applyAlignment="1" applyProtection="1">
      <alignment vertical="center"/>
      <protection locked="0"/>
    </xf>
    <xf numFmtId="0" fontId="7" fillId="4" borderId="45" xfId="0" applyFont="1" applyFill="1" applyBorder="1" applyAlignment="1" applyProtection="1">
      <alignment vertical="center"/>
      <protection locked="0"/>
    </xf>
    <xf numFmtId="165" fontId="10" fillId="4" borderId="39" xfId="0" applyNumberFormat="1" applyFont="1" applyFill="1" applyBorder="1" applyAlignment="1" applyProtection="1">
      <alignment horizontal="right" vertical="center" wrapText="1"/>
      <protection locked="0"/>
    </xf>
    <xf numFmtId="165" fontId="10" fillId="4" borderId="40" xfId="0" applyNumberFormat="1" applyFont="1" applyFill="1" applyBorder="1" applyAlignment="1" applyProtection="1">
      <alignment horizontal="right" vertical="center" wrapText="1"/>
      <protection locked="0"/>
    </xf>
    <xf numFmtId="0" fontId="11" fillId="0" borderId="46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1" fontId="12" fillId="2" borderId="38" xfId="0" applyNumberFormat="1" applyFont="1" applyFill="1" applyBorder="1" applyAlignment="1">
      <alignment horizontal="center" vertical="center"/>
    </xf>
    <xf numFmtId="0" fontId="12" fillId="2" borderId="47" xfId="0" applyFont="1" applyFill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9" fontId="13" fillId="5" borderId="37" xfId="1" applyFont="1" applyFill="1" applyBorder="1" applyAlignment="1">
      <alignment horizontal="center" vertical="center"/>
    </xf>
    <xf numFmtId="9" fontId="13" fillId="5" borderId="47" xfId="1" applyFont="1" applyFill="1" applyBorder="1" applyAlignment="1">
      <alignment horizontal="center" vertical="center"/>
    </xf>
    <xf numFmtId="9" fontId="13" fillId="6" borderId="37" xfId="1" applyFont="1" applyFill="1" applyBorder="1" applyAlignment="1">
      <alignment horizontal="center" vertical="center"/>
    </xf>
    <xf numFmtId="9" fontId="13" fillId="6" borderId="47" xfId="1" applyFont="1" applyFill="1" applyBorder="1" applyAlignment="1">
      <alignment horizontal="center" vertical="center"/>
    </xf>
    <xf numFmtId="166" fontId="16" fillId="11" borderId="70" xfId="0" applyNumberFormat="1" applyFont="1" applyFill="1" applyBorder="1" applyAlignment="1" applyProtection="1">
      <alignment horizontal="center" vertical="center"/>
    </xf>
    <xf numFmtId="166" fontId="16" fillId="11" borderId="55" xfId="0" applyNumberFormat="1" applyFont="1" applyFill="1" applyBorder="1" applyAlignment="1" applyProtection="1">
      <alignment horizontal="center" vertical="center"/>
    </xf>
    <xf numFmtId="166" fontId="2" fillId="0" borderId="65" xfId="0" applyNumberFormat="1" applyFont="1" applyFill="1" applyBorder="1" applyAlignment="1" applyProtection="1">
      <alignment horizontal="center" vertical="center" textRotation="180"/>
    </xf>
    <xf numFmtId="166" fontId="2" fillId="0" borderId="63" xfId="0" applyNumberFormat="1" applyFont="1" applyFill="1" applyBorder="1" applyAlignment="1" applyProtection="1">
      <alignment horizontal="center" vertical="center" textRotation="180"/>
    </xf>
    <xf numFmtId="1" fontId="17" fillId="11" borderId="48" xfId="0" applyNumberFormat="1" applyFont="1" applyFill="1" applyBorder="1" applyAlignment="1" applyProtection="1">
      <alignment horizontal="left" vertical="top"/>
    </xf>
    <xf numFmtId="1" fontId="17" fillId="11" borderId="64" xfId="0" applyNumberFormat="1" applyFont="1" applyFill="1" applyBorder="1" applyAlignment="1" applyProtection="1">
      <alignment horizontal="left" vertical="top"/>
    </xf>
    <xf numFmtId="1" fontId="18" fillId="11" borderId="48" xfId="0" applyNumberFormat="1" applyFont="1" applyFill="1" applyBorder="1" applyAlignment="1" applyProtection="1">
      <alignment horizontal="center" vertical="center"/>
    </xf>
    <xf numFmtId="1" fontId="18" fillId="11" borderId="64" xfId="0" applyNumberFormat="1" applyFont="1" applyFill="1" applyBorder="1" applyAlignment="1" applyProtection="1">
      <alignment horizontal="center" vertical="center"/>
    </xf>
    <xf numFmtId="1" fontId="19" fillId="11" borderId="48" xfId="0" applyNumberFormat="1" applyFont="1" applyFill="1" applyBorder="1" applyAlignment="1" applyProtection="1">
      <alignment horizontal="center" vertical="center"/>
    </xf>
    <xf numFmtId="1" fontId="19" fillId="11" borderId="64" xfId="0" applyNumberFormat="1" applyFont="1" applyFill="1" applyBorder="1" applyAlignment="1" applyProtection="1">
      <alignment horizontal="center" vertical="center"/>
    </xf>
    <xf numFmtId="1" fontId="20" fillId="11" borderId="48" xfId="0" applyNumberFormat="1" applyFont="1" applyFill="1" applyBorder="1" applyAlignment="1" applyProtection="1">
      <alignment horizontal="center" vertical="center"/>
    </xf>
    <xf numFmtId="1" fontId="20" fillId="11" borderId="49" xfId="0" applyNumberFormat="1" applyFont="1" applyFill="1" applyBorder="1" applyAlignment="1" applyProtection="1">
      <alignment horizontal="center" vertical="center"/>
    </xf>
    <xf numFmtId="166" fontId="2" fillId="7" borderId="66" xfId="0" applyNumberFormat="1" applyFont="1" applyFill="1" applyBorder="1" applyAlignment="1" applyProtection="1">
      <alignment horizontal="center" vertical="center"/>
    </xf>
    <xf numFmtId="166" fontId="2" fillId="7" borderId="72" xfId="0" applyNumberFormat="1" applyFont="1" applyFill="1" applyBorder="1" applyAlignment="1" applyProtection="1">
      <alignment horizontal="center" vertical="center"/>
    </xf>
    <xf numFmtId="0" fontId="2" fillId="0" borderId="67" xfId="0" applyFont="1" applyFill="1" applyBorder="1" applyAlignment="1" applyProtection="1">
      <alignment horizontal="center" vertical="center" textRotation="75"/>
    </xf>
    <xf numFmtId="0" fontId="2" fillId="0" borderId="73" xfId="0" applyFont="1" applyFill="1" applyBorder="1" applyAlignment="1" applyProtection="1">
      <alignment horizontal="center" vertical="center" textRotation="75"/>
    </xf>
    <xf numFmtId="166" fontId="16" fillId="11" borderId="68" xfId="0" applyNumberFormat="1" applyFont="1" applyFill="1" applyBorder="1" applyAlignment="1" applyProtection="1">
      <alignment horizontal="center" vertical="center"/>
    </xf>
    <xf numFmtId="166" fontId="16" fillId="11" borderId="74" xfId="0" applyNumberFormat="1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>
      <alignment horizontal="right" vertical="center"/>
    </xf>
    <xf numFmtId="0" fontId="7" fillId="4" borderId="25" xfId="0" applyFont="1" applyFill="1" applyBorder="1" applyAlignment="1" applyProtection="1">
      <alignment horizontal="center" vertical="center"/>
      <protection locked="0"/>
    </xf>
    <xf numFmtId="0" fontId="7" fillId="4" borderId="26" xfId="0" applyFont="1" applyFill="1" applyBorder="1" applyAlignment="1" applyProtection="1">
      <alignment horizontal="center" vertical="center"/>
      <protection locked="0"/>
    </xf>
    <xf numFmtId="0" fontId="7" fillId="3" borderId="27" xfId="0" applyFont="1" applyFill="1" applyBorder="1" applyAlignment="1">
      <alignment horizontal="right" vertical="center"/>
    </xf>
    <xf numFmtId="0" fontId="7" fillId="4" borderId="28" xfId="0" applyFont="1" applyFill="1" applyBorder="1" applyAlignment="1" applyProtection="1">
      <alignment horizontal="center" vertical="center"/>
      <protection locked="0"/>
    </xf>
    <xf numFmtId="0" fontId="7" fillId="4" borderId="16" xfId="0" applyFont="1" applyFill="1" applyBorder="1" applyAlignment="1" applyProtection="1">
      <alignment horizontal="center" vertical="center"/>
      <protection locked="0"/>
    </xf>
    <xf numFmtId="0" fontId="7" fillId="4" borderId="17" xfId="0" applyFont="1" applyFill="1" applyBorder="1" applyAlignment="1" applyProtection="1">
      <alignment horizontal="center" vertical="center"/>
      <protection locked="0"/>
    </xf>
    <xf numFmtId="49" fontId="7" fillId="4" borderId="25" xfId="0" applyNumberFormat="1" applyFont="1" applyFill="1" applyBorder="1" applyAlignment="1" applyProtection="1">
      <alignment horizontal="center" vertical="center"/>
      <protection locked="0"/>
    </xf>
    <xf numFmtId="0" fontId="7" fillId="3" borderId="29" xfId="0" applyFont="1" applyFill="1" applyBorder="1" applyAlignment="1">
      <alignment horizontal="right" vertical="center"/>
    </xf>
    <xf numFmtId="0" fontId="7" fillId="3" borderId="30" xfId="0" applyFont="1" applyFill="1" applyBorder="1" applyAlignment="1">
      <alignment horizontal="right" vertical="center"/>
    </xf>
    <xf numFmtId="0" fontId="8" fillId="3" borderId="31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49" fontId="7" fillId="4" borderId="13" xfId="0" applyNumberFormat="1" applyFont="1" applyFill="1" applyBorder="1" applyAlignment="1" applyProtection="1">
      <alignment horizontal="center" vertical="center"/>
      <protection locked="0"/>
    </xf>
    <xf numFmtId="49" fontId="7" fillId="4" borderId="14" xfId="0" applyNumberFormat="1" applyFont="1" applyFill="1" applyBorder="1" applyAlignment="1" applyProtection="1">
      <alignment horizontal="center" vertical="center"/>
      <protection locked="0"/>
    </xf>
    <xf numFmtId="49" fontId="7" fillId="4" borderId="16" xfId="0" applyNumberFormat="1" applyFont="1" applyFill="1" applyBorder="1" applyAlignment="1" applyProtection="1">
      <alignment horizontal="center" vertical="center"/>
      <protection locked="0"/>
    </xf>
    <xf numFmtId="49" fontId="7" fillId="4" borderId="17" xfId="0" applyNumberFormat="1" applyFont="1" applyFill="1" applyBorder="1" applyAlignment="1" applyProtection="1">
      <alignment horizontal="center" vertical="center"/>
      <protection locked="0"/>
    </xf>
    <xf numFmtId="0" fontId="7" fillId="3" borderId="11" xfId="0" applyFont="1" applyFill="1" applyBorder="1" applyAlignment="1">
      <alignment horizontal="right" vertical="center"/>
    </xf>
    <xf numFmtId="0" fontId="7" fillId="4" borderId="18" xfId="0" applyFont="1" applyFill="1" applyBorder="1" applyAlignment="1" applyProtection="1">
      <alignment horizontal="center" vertical="center"/>
      <protection locked="0"/>
    </xf>
    <xf numFmtId="49" fontId="7" fillId="3" borderId="19" xfId="0" applyNumberFormat="1" applyFont="1" applyFill="1" applyBorder="1" applyAlignment="1" applyProtection="1">
      <alignment horizontal="right" vertical="center"/>
    </xf>
    <xf numFmtId="49" fontId="7" fillId="3" borderId="20" xfId="0" applyNumberFormat="1" applyFont="1" applyFill="1" applyBorder="1" applyAlignment="1" applyProtection="1">
      <alignment horizontal="right" vertical="center"/>
    </xf>
    <xf numFmtId="0" fontId="7" fillId="4" borderId="21" xfId="0" applyFont="1" applyFill="1" applyBorder="1" applyAlignment="1" applyProtection="1">
      <alignment horizontal="center" vertical="center"/>
      <protection locked="0"/>
    </xf>
    <xf numFmtId="0" fontId="7" fillId="4" borderId="22" xfId="0" applyFont="1" applyFill="1" applyBorder="1" applyAlignment="1" applyProtection="1">
      <alignment horizontal="center" vertical="center"/>
      <protection locked="0"/>
    </xf>
    <xf numFmtId="0" fontId="7" fillId="4" borderId="23" xfId="0" applyFont="1" applyFill="1" applyBorder="1" applyAlignment="1" applyProtection="1">
      <alignment horizontal="center" vertical="center"/>
      <protection locked="0"/>
    </xf>
    <xf numFmtId="0" fontId="7" fillId="3" borderId="16" xfId="0" applyFont="1" applyFill="1" applyBorder="1" applyAlignment="1">
      <alignment horizontal="right" vertical="center"/>
    </xf>
    <xf numFmtId="0" fontId="7" fillId="4" borderId="12" xfId="0" applyFont="1" applyFill="1" applyBorder="1" applyAlignment="1" applyProtection="1">
      <alignment horizontal="center" vertical="center"/>
      <protection locked="0"/>
    </xf>
    <xf numFmtId="0" fontId="7" fillId="4" borderId="24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5" fillId="3" borderId="4" xfId="0" applyFont="1" applyFill="1" applyBorder="1" applyAlignment="1">
      <alignment horizontal="right"/>
    </xf>
    <xf numFmtId="0" fontId="6" fillId="2" borderId="5" xfId="0" applyFont="1" applyFill="1" applyBorder="1" applyAlignment="1" applyProtection="1">
      <alignment horizontal="center" vertical="center"/>
      <protection locked="0"/>
    </xf>
    <xf numFmtId="0" fontId="7" fillId="3" borderId="7" xfId="0" applyFont="1" applyFill="1" applyBorder="1" applyAlignment="1">
      <alignment horizontal="right" vertical="center"/>
    </xf>
    <xf numFmtId="0" fontId="7" fillId="3" borderId="8" xfId="0" applyFont="1" applyFill="1" applyBorder="1" applyAlignment="1">
      <alignment horizontal="right" vertical="center"/>
    </xf>
    <xf numFmtId="0" fontId="6" fillId="2" borderId="9" xfId="0" applyFont="1" applyFill="1" applyBorder="1" applyAlignment="1" applyProtection="1">
      <alignment horizontal="center" vertical="center"/>
      <protection locked="0"/>
    </xf>
    <xf numFmtId="0" fontId="6" fillId="2" borderId="12" xfId="0" applyFont="1" applyFill="1" applyBorder="1" applyAlignment="1" applyProtection="1">
      <alignment horizontal="center" vertical="center"/>
      <protection locked="0"/>
    </xf>
    <xf numFmtId="164" fontId="7" fillId="4" borderId="13" xfId="0" applyNumberFormat="1" applyFont="1" applyFill="1" applyBorder="1" applyAlignment="1" applyProtection="1">
      <alignment horizontal="center" vertical="center"/>
      <protection locked="0"/>
    </xf>
    <xf numFmtId="164" fontId="7" fillId="4" borderId="14" xfId="0" applyNumberFormat="1" applyFont="1" applyFill="1" applyBorder="1" applyAlignment="1" applyProtection="1">
      <alignment horizontal="center" vertical="center"/>
      <protection locked="0"/>
    </xf>
    <xf numFmtId="164" fontId="7" fillId="4" borderId="15" xfId="0" applyNumberFormat="1" applyFont="1" applyFill="1" applyBorder="1" applyAlignment="1" applyProtection="1">
      <alignment horizontal="center" vertical="center"/>
      <protection locked="0"/>
    </xf>
    <xf numFmtId="0" fontId="7" fillId="3" borderId="33" xfId="0" applyFont="1" applyFill="1" applyBorder="1" applyAlignment="1">
      <alignment horizontal="right" vertical="center"/>
    </xf>
    <xf numFmtId="0" fontId="7" fillId="4" borderId="34" xfId="0" applyFont="1" applyFill="1" applyBorder="1" applyAlignment="1" applyProtection="1">
      <alignment horizontal="center" vertical="center"/>
      <protection locked="0"/>
    </xf>
    <xf numFmtId="0" fontId="7" fillId="4" borderId="35" xfId="0" applyFont="1" applyFill="1" applyBorder="1" applyAlignment="1" applyProtection="1">
      <alignment horizontal="center" vertical="center"/>
      <protection locked="0"/>
    </xf>
    <xf numFmtId="0" fontId="7" fillId="4" borderId="36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7" fillId="4" borderId="14" xfId="0" applyFont="1" applyFill="1" applyBorder="1" applyAlignment="1" applyProtection="1">
      <alignment horizontal="center" vertical="center"/>
      <protection locked="0"/>
    </xf>
    <xf numFmtId="0" fontId="7" fillId="4" borderId="15" xfId="0" applyFont="1" applyFill="1" applyBorder="1" applyAlignment="1" applyProtection="1">
      <alignment horizontal="center" vertical="center"/>
      <protection locked="0"/>
    </xf>
    <xf numFmtId="0" fontId="7" fillId="3" borderId="34" xfId="0" applyFont="1" applyFill="1" applyBorder="1" applyAlignment="1">
      <alignment horizontal="right" vertical="center"/>
    </xf>
    <xf numFmtId="0" fontId="7" fillId="3" borderId="35" xfId="0" applyFont="1" applyFill="1" applyBorder="1" applyAlignment="1">
      <alignment horizontal="right" vertical="center"/>
    </xf>
    <xf numFmtId="0" fontId="2" fillId="0" borderId="84" xfId="0" applyFont="1" applyBorder="1" applyAlignment="1" applyProtection="1">
      <alignment horizontal="center" vertical="center"/>
    </xf>
    <xf numFmtId="0" fontId="2" fillId="0" borderId="128" xfId="0" applyFont="1" applyBorder="1" applyAlignment="1" applyProtection="1">
      <alignment horizontal="center" vertical="center"/>
    </xf>
    <xf numFmtId="0" fontId="2" fillId="0" borderId="126" xfId="0" applyFont="1" applyBorder="1" applyAlignment="1" applyProtection="1">
      <alignment horizontal="center" vertical="center"/>
    </xf>
    <xf numFmtId="0" fontId="38" fillId="13" borderId="46" xfId="0" applyFont="1" applyFill="1" applyBorder="1" applyAlignment="1">
      <alignment horizontal="center" vertical="center"/>
    </xf>
    <xf numFmtId="0" fontId="38" fillId="13" borderId="137" xfId="0" applyFont="1" applyFill="1" applyBorder="1" applyAlignment="1">
      <alignment horizontal="center" vertical="center"/>
    </xf>
    <xf numFmtId="2" fontId="7" fillId="0" borderId="46" xfId="0" applyNumberFormat="1" applyFont="1" applyBorder="1" applyAlignment="1">
      <alignment horizontal="center" vertical="center"/>
    </xf>
    <xf numFmtId="2" fontId="7" fillId="0" borderId="136" xfId="0" applyNumberFormat="1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137" xfId="0" applyFont="1" applyBorder="1" applyAlignment="1">
      <alignment horizontal="center" vertical="center"/>
    </xf>
    <xf numFmtId="0" fontId="7" fillId="0" borderId="136" xfId="0" applyFont="1" applyBorder="1" applyAlignment="1">
      <alignment horizontal="center" vertical="center"/>
    </xf>
    <xf numFmtId="1" fontId="34" fillId="0" borderId="78" xfId="0" applyNumberFormat="1" applyFont="1" applyBorder="1" applyAlignment="1" applyProtection="1">
      <alignment horizontal="center" vertical="center"/>
    </xf>
    <xf numFmtId="0" fontId="34" fillId="0" borderId="25" xfId="0" applyFont="1" applyBorder="1" applyAlignment="1" applyProtection="1">
      <alignment horizontal="center" vertical="center"/>
    </xf>
    <xf numFmtId="0" fontId="34" fillId="0" borderId="107" xfId="0" applyFont="1" applyBorder="1" applyAlignment="1" applyProtection="1">
      <alignment horizontal="center" vertical="center"/>
    </xf>
    <xf numFmtId="49" fontId="34" fillId="0" borderId="78" xfId="0" applyNumberFormat="1" applyFont="1" applyBorder="1" applyAlignment="1" applyProtection="1">
      <alignment horizontal="center" vertical="center"/>
    </xf>
    <xf numFmtId="14" fontId="34" fillId="0" borderId="78" xfId="0" applyNumberFormat="1" applyFont="1" applyBorder="1" applyAlignment="1" applyProtection="1">
      <alignment horizontal="center" vertical="center"/>
    </xf>
    <xf numFmtId="14" fontId="34" fillId="0" borderId="25" xfId="0" applyNumberFormat="1" applyFont="1" applyBorder="1" applyAlignment="1" applyProtection="1">
      <alignment horizontal="center" vertical="center"/>
    </xf>
    <xf numFmtId="14" fontId="34" fillId="0" borderId="107" xfId="0" applyNumberFormat="1" applyFont="1" applyBorder="1" applyAlignment="1" applyProtection="1">
      <alignment horizontal="center" vertical="center"/>
    </xf>
    <xf numFmtId="14" fontId="2" fillId="0" borderId="78" xfId="0" applyNumberFormat="1" applyFont="1" applyBorder="1" applyAlignment="1" applyProtection="1">
      <alignment horizontal="center" vertical="center"/>
    </xf>
    <xf numFmtId="14" fontId="2" fillId="0" borderId="25" xfId="0" applyNumberFormat="1" applyFont="1" applyBorder="1" applyAlignment="1" applyProtection="1">
      <alignment horizontal="center" vertical="center"/>
    </xf>
    <xf numFmtId="14" fontId="2" fillId="0" borderId="107" xfId="0" applyNumberFormat="1" applyFont="1" applyBorder="1" applyAlignment="1" applyProtection="1">
      <alignment horizontal="center" vertical="center"/>
    </xf>
    <xf numFmtId="1" fontId="2" fillId="0" borderId="78" xfId="0" applyNumberFormat="1" applyFont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 vertical="center"/>
    </xf>
    <xf numFmtId="0" fontId="2" fillId="0" borderId="107" xfId="0" applyFont="1" applyBorder="1" applyAlignment="1" applyProtection="1">
      <alignment horizontal="center" vertical="center"/>
    </xf>
    <xf numFmtId="49" fontId="2" fillId="0" borderId="78" xfId="0" applyNumberFormat="1" applyFont="1" applyBorder="1" applyAlignment="1" applyProtection="1">
      <alignment horizontal="center" vertical="center"/>
    </xf>
    <xf numFmtId="1" fontId="2" fillId="0" borderId="69" xfId="0" applyNumberFormat="1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14" fontId="2" fillId="0" borderId="69" xfId="0" applyNumberFormat="1" applyFont="1" applyBorder="1" applyAlignment="1" applyProtection="1">
      <alignment horizontal="center" vertical="center"/>
    </xf>
    <xf numFmtId="14" fontId="2" fillId="0" borderId="18" xfId="0" applyNumberFormat="1" applyFont="1" applyBorder="1" applyAlignment="1" applyProtection="1">
      <alignment horizontal="center" vertical="center"/>
    </xf>
    <xf numFmtId="14" fontId="2" fillId="0" borderId="61" xfId="0" applyNumberFormat="1" applyFont="1" applyBorder="1" applyAlignment="1" applyProtection="1">
      <alignment horizontal="center" vertical="center"/>
    </xf>
    <xf numFmtId="49" fontId="2" fillId="0" borderId="69" xfId="0" applyNumberFormat="1" applyFont="1" applyBorder="1" applyAlignment="1" applyProtection="1">
      <alignment horizontal="center" vertical="center"/>
    </xf>
    <xf numFmtId="0" fontId="2" fillId="0" borderId="77" xfId="0" applyFont="1" applyBorder="1" applyAlignment="1" applyProtection="1">
      <alignment horizontal="center" vertical="center"/>
    </xf>
    <xf numFmtId="0" fontId="2" fillId="0" borderId="88" xfId="0" applyFont="1" applyBorder="1" applyAlignment="1" applyProtection="1">
      <alignment horizontal="center" vertical="center"/>
    </xf>
    <xf numFmtId="0" fontId="2" fillId="0" borderId="106" xfId="0" applyFont="1" applyBorder="1" applyAlignment="1" applyProtection="1">
      <alignment horizontal="center" vertical="center"/>
    </xf>
    <xf numFmtId="14" fontId="2" fillId="0" borderId="68" xfId="0" applyNumberFormat="1" applyFont="1" applyBorder="1" applyAlignment="1" applyProtection="1">
      <alignment horizontal="center" vertical="center"/>
    </xf>
    <xf numFmtId="14" fontId="2" fillId="0" borderId="58" xfId="0" applyNumberFormat="1" applyFont="1" applyBorder="1" applyAlignment="1" applyProtection="1">
      <alignment horizontal="center" vertical="center"/>
    </xf>
    <xf numFmtId="14" fontId="2" fillId="0" borderId="60" xfId="0" applyNumberFormat="1" applyFont="1" applyBorder="1" applyAlignment="1" applyProtection="1">
      <alignment horizontal="center" vertical="center"/>
    </xf>
    <xf numFmtId="14" fontId="2" fillId="0" borderId="26" xfId="0" applyNumberFormat="1" applyFont="1" applyBorder="1" applyAlignment="1" applyProtection="1">
      <alignment horizontal="center" vertical="center"/>
    </xf>
    <xf numFmtId="1" fontId="2" fillId="0" borderId="26" xfId="0" applyNumberFormat="1" applyFont="1" applyBorder="1" applyAlignment="1" applyProtection="1">
      <alignment horizontal="center" vertical="center"/>
    </xf>
    <xf numFmtId="49" fontId="2" fillId="0" borderId="26" xfId="0" applyNumberFormat="1" applyFont="1" applyBorder="1" applyAlignment="1" applyProtection="1">
      <alignment horizontal="center" vertical="center"/>
    </xf>
    <xf numFmtId="49" fontId="2" fillId="0" borderId="18" xfId="0" applyNumberFormat="1" applyFont="1" applyBorder="1" applyAlignment="1" applyProtection="1">
      <alignment horizontal="center" vertical="center"/>
    </xf>
    <xf numFmtId="49" fontId="2" fillId="0" borderId="61" xfId="0" applyNumberFormat="1" applyFont="1" applyBorder="1" applyAlignment="1" applyProtection="1">
      <alignment horizontal="center" vertical="center"/>
    </xf>
    <xf numFmtId="0" fontId="2" fillId="0" borderId="95" xfId="0" applyFont="1" applyBorder="1" applyAlignment="1" applyProtection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78" xfId="0" applyFont="1" applyBorder="1" applyAlignment="1">
      <alignment horizontal="center" vertical="center"/>
    </xf>
    <xf numFmtId="0" fontId="2" fillId="0" borderId="85" xfId="0" applyFont="1" applyBorder="1" applyAlignment="1">
      <alignment horizontal="center" vertical="center"/>
    </xf>
    <xf numFmtId="0" fontId="30" fillId="2" borderId="135" xfId="0" applyFont="1" applyFill="1" applyBorder="1" applyAlignment="1">
      <alignment horizontal="center" vertical="center"/>
    </xf>
    <xf numFmtId="0" fontId="30" fillId="2" borderId="78" xfId="0" applyFont="1" applyFill="1" applyBorder="1" applyAlignment="1">
      <alignment horizontal="center" vertical="center"/>
    </xf>
    <xf numFmtId="0" fontId="30" fillId="2" borderId="134" xfId="0" applyFont="1" applyFill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38" xfId="0" applyFont="1" applyBorder="1" applyAlignment="1">
      <alignment horizontal="left" vertical="center"/>
    </xf>
    <xf numFmtId="2" fontId="0" fillId="0" borderId="38" xfId="0" applyNumberFormat="1" applyBorder="1" applyAlignment="1">
      <alignment horizontal="center" vertical="center"/>
    </xf>
    <xf numFmtId="0" fontId="2" fillId="11" borderId="145" xfId="0" applyFont="1" applyFill="1" applyBorder="1" applyAlignment="1">
      <alignment horizontal="center" vertical="center" wrapText="1"/>
    </xf>
    <xf numFmtId="0" fontId="2" fillId="11" borderId="103" xfId="0" applyFont="1" applyFill="1" applyBorder="1" applyAlignment="1">
      <alignment horizontal="center" vertical="center" wrapText="1"/>
    </xf>
    <xf numFmtId="0" fontId="36" fillId="11" borderId="145" xfId="0" applyFont="1" applyFill="1" applyBorder="1" applyAlignment="1">
      <alignment horizontal="center" vertical="center"/>
    </xf>
    <xf numFmtId="0" fontId="36" fillId="11" borderId="103" xfId="0" applyFont="1" applyFill="1" applyBorder="1" applyAlignment="1">
      <alignment horizontal="center" vertical="center"/>
    </xf>
    <xf numFmtId="0" fontId="9" fillId="11" borderId="84" xfId="0" applyFont="1" applyFill="1" applyBorder="1" applyAlignment="1">
      <alignment horizontal="center" vertical="center" wrapText="1"/>
    </xf>
    <xf numFmtId="0" fontId="25" fillId="11" borderId="78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/>
    </xf>
    <xf numFmtId="0" fontId="2" fillId="11" borderId="84" xfId="0" applyFont="1" applyFill="1" applyBorder="1" applyAlignment="1">
      <alignment horizontal="center" vertical="center"/>
    </xf>
    <xf numFmtId="0" fontId="2" fillId="11" borderId="133" xfId="0" applyFont="1" applyFill="1" applyBorder="1" applyAlignment="1">
      <alignment horizontal="center" vertical="center"/>
    </xf>
    <xf numFmtId="0" fontId="2" fillId="11" borderId="85" xfId="0" applyFont="1" applyFill="1" applyBorder="1" applyAlignment="1">
      <alignment horizontal="center" vertical="center"/>
    </xf>
    <xf numFmtId="0" fontId="2" fillId="11" borderId="135" xfId="0" applyFont="1" applyFill="1" applyBorder="1" applyAlignment="1">
      <alignment horizontal="center" vertical="center"/>
    </xf>
    <xf numFmtId="0" fontId="2" fillId="11" borderId="78" xfId="0" applyFont="1" applyFill="1" applyBorder="1" applyAlignment="1">
      <alignment horizontal="center" vertical="center"/>
    </xf>
    <xf numFmtId="0" fontId="36" fillId="11" borderId="79" xfId="0" applyFont="1" applyFill="1" applyBorder="1" applyAlignment="1">
      <alignment horizontal="center" vertical="center"/>
    </xf>
    <xf numFmtId="0" fontId="36" fillId="11" borderId="112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textRotation="90" wrapText="1"/>
    </xf>
    <xf numFmtId="0" fontId="2" fillId="11" borderId="10" xfId="0" applyFont="1" applyFill="1" applyBorder="1" applyAlignment="1">
      <alignment horizontal="center" vertical="center" textRotation="90" wrapText="1"/>
    </xf>
    <xf numFmtId="0" fontId="2" fillId="11" borderId="37" xfId="0" applyFont="1" applyFill="1" applyBorder="1" applyAlignment="1">
      <alignment horizontal="center" vertical="center" textRotation="90" wrapText="1"/>
    </xf>
    <xf numFmtId="0" fontId="40" fillId="11" borderId="137" xfId="0" applyFont="1" applyFill="1" applyBorder="1" applyAlignment="1">
      <alignment horizontal="right" vertical="center"/>
    </xf>
    <xf numFmtId="0" fontId="2" fillId="11" borderId="130" xfId="0" applyFont="1" applyFill="1" applyBorder="1" applyAlignment="1">
      <alignment horizontal="center" vertical="center"/>
    </xf>
    <xf numFmtId="0" fontId="2" fillId="11" borderId="144" xfId="0" applyFont="1" applyFill="1" applyBorder="1" applyAlignment="1">
      <alignment horizontal="center" vertical="center"/>
    </xf>
    <xf numFmtId="0" fontId="2" fillId="5" borderId="130" xfId="0" applyFont="1" applyFill="1" applyBorder="1" applyAlignment="1">
      <alignment horizontal="center" vertical="center"/>
    </xf>
    <xf numFmtId="0" fontId="2" fillId="5" borderId="144" xfId="0" applyFont="1" applyFill="1" applyBorder="1" applyAlignment="1">
      <alignment horizontal="center" vertical="center"/>
    </xf>
    <xf numFmtId="0" fontId="2" fillId="6" borderId="130" xfId="0" applyFont="1" applyFill="1" applyBorder="1" applyAlignment="1">
      <alignment horizontal="center" vertical="center"/>
    </xf>
    <xf numFmtId="0" fontId="2" fillId="6" borderId="144" xfId="0" applyFont="1" applyFill="1" applyBorder="1" applyAlignment="1">
      <alignment horizontal="center" vertical="center"/>
    </xf>
    <xf numFmtId="0" fontId="2" fillId="11" borderId="77" xfId="0" applyFont="1" applyFill="1" applyBorder="1" applyAlignment="1">
      <alignment horizontal="center" vertical="center" textRotation="90"/>
    </xf>
    <xf numFmtId="0" fontId="2" fillId="11" borderId="143" xfId="0" applyFont="1" applyFill="1" applyBorder="1" applyAlignment="1">
      <alignment horizontal="center" vertical="center" textRotation="90"/>
    </xf>
    <xf numFmtId="0" fontId="2" fillId="0" borderId="2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2" fillId="0" borderId="121" xfId="0" applyFont="1" applyBorder="1" applyAlignment="1">
      <alignment horizontal="center" vertical="center"/>
    </xf>
    <xf numFmtId="0" fontId="2" fillId="0" borderId="93" xfId="0" applyFont="1" applyBorder="1" applyAlignment="1">
      <alignment horizontal="center" vertical="center"/>
    </xf>
    <xf numFmtId="0" fontId="2" fillId="0" borderId="127" xfId="0" applyFont="1" applyBorder="1" applyAlignment="1">
      <alignment horizontal="center" vertical="center"/>
    </xf>
    <xf numFmtId="0" fontId="2" fillId="0" borderId="93" xfId="0" applyFont="1" applyBorder="1" applyAlignment="1">
      <alignment horizontal="center"/>
    </xf>
  </cellXfs>
  <cellStyles count="2">
    <cellStyle name="Prozent" xfId="1" builtinId="5"/>
    <cellStyle name="Standard" xfId="0" builtinId="0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FF00"/>
        </patternFill>
      </fill>
    </dxf>
    <dxf>
      <fill>
        <patternFill>
          <bgColor theme="6" tint="0.39994506668294322"/>
        </patternFill>
      </fill>
    </dxf>
    <dxf>
      <fill>
        <patternFill>
          <bgColor theme="0"/>
        </patternFill>
      </fill>
    </dxf>
    <dxf>
      <fill>
        <patternFill>
          <bgColor rgb="FFA847F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1"/>
        </patternFill>
      </fill>
    </dxf>
    <dxf>
      <fill>
        <patternFill>
          <bgColor rgb="FF00B0F0"/>
        </patternFill>
      </fill>
    </dxf>
    <dxf>
      <font>
        <color auto="1"/>
      </font>
      <fill>
        <patternFill>
          <fgColor rgb="FFA847F6"/>
        </patternFill>
      </fill>
    </dxf>
  </dxfs>
  <tableStyles count="0" defaultTableStyle="TableStyleMedium2" defaultPivotStyle="PivotStyleLight16"/>
  <colors>
    <mruColors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2.emf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007859968094517E-2"/>
          <c:y val="0.5821056791934226"/>
          <c:w val="0.97491967763657972"/>
          <c:h val="0.2074616525579738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25400">
                <a:noFill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88C-8842-A532-13E7C1311F5E}"/>
              </c:ext>
            </c:extLst>
          </c:dPt>
          <c:xVal>
            <c:numRef>
              <c:f>'Competition Analyzer'!$E$39</c:f>
              <c:numCache>
                <c:formatCode>0</c:formatCode>
                <c:ptCount val="1"/>
                <c:pt idx="0">
                  <c:v>0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288C-8842-A532-13E7C1311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446783"/>
        <c:axId val="817852383"/>
      </c:scatterChart>
      <c:valAx>
        <c:axId val="817446783"/>
        <c:scaling>
          <c:orientation val="minMax"/>
          <c:max val="60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17852383"/>
        <c:crosses val="autoZero"/>
        <c:crossBetween val="midCat"/>
        <c:majorUnit val="1"/>
      </c:valAx>
      <c:valAx>
        <c:axId val="817852383"/>
        <c:scaling>
          <c:orientation val="minMax"/>
          <c:max val="1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817446783"/>
        <c:crosses val="autoZero"/>
        <c:crossBetween val="midCat"/>
        <c:minorUnit val="1"/>
      </c:valAx>
      <c:spPr>
        <a:gradFill flip="none" rotWithShape="1">
          <a:gsLst>
            <a:gs pos="48000">
              <a:srgbClr val="FF0000"/>
            </a:gs>
            <a:gs pos="0">
              <a:srgbClr val="C00000"/>
            </a:gs>
            <a:gs pos="63000">
              <a:srgbClr val="FFFF00"/>
            </a:gs>
            <a:gs pos="83000">
              <a:srgbClr val="00B050"/>
            </a:gs>
            <a:gs pos="91000">
              <a:srgbClr val="FFFF00"/>
            </a:gs>
            <a:gs pos="100000">
              <a:srgbClr val="FF0000"/>
            </a:gs>
          </a:gsLst>
          <a:lin ang="0" scaled="1"/>
          <a:tileRect/>
        </a:gradFill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100"/>
              <a:t>Experience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CA3-8B47-8ECD-8CB7D6F2C40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CA3-8B47-8ECD-8CB7D6F2C4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Formeln!$E$30:$E$31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D-B447-A206-C6177829C538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100"/>
              <a:t>Power depending on the decision of the fight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673-914E-AB73-2986B1E74FF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673-914E-AB73-2986B1E74F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Formeln!$K$33:$K$34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D2-294E-B8C2-C822375CA1ED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100"/>
              <a:t>How you </a:t>
            </a:r>
            <a:r>
              <a:rPr lang="de-DE" sz="1100">
                <a:solidFill>
                  <a:srgbClr val="00B050"/>
                </a:solidFill>
              </a:rPr>
              <a:t>win</a:t>
            </a:r>
            <a:r>
              <a:rPr lang="de-DE" sz="1100"/>
              <a:t> your fights?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AF3-184C-B80A-E85DF1B53C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AF3-184C-B80A-E85DF1B53C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AF3-184C-B80A-E85DF1B53C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Formeln!$F$12:$F$14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6-7D45-9FFB-6A87FA28EBCA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100"/>
              <a:t>The way you </a:t>
            </a:r>
            <a:r>
              <a:rPr lang="de-DE" sz="1100">
                <a:solidFill>
                  <a:srgbClr val="00B050"/>
                </a:solidFill>
              </a:rPr>
              <a:t>winning</a:t>
            </a:r>
            <a:r>
              <a:rPr lang="de-DE" sz="1100"/>
              <a:t> your fights...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ACD-534E-A490-1E2AD9FCF1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ACD-534E-A490-1E2AD9FCF1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ACD-534E-A490-1E2AD9FCF1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Formeln!$L$12:$L$14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C-0848-AB2F-0F1ADE01F94B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100"/>
              <a:t>How you </a:t>
            </a:r>
            <a:r>
              <a:rPr lang="de-DE" sz="1100">
                <a:solidFill>
                  <a:srgbClr val="FF0000"/>
                </a:solidFill>
              </a:rPr>
              <a:t>loose</a:t>
            </a:r>
            <a:r>
              <a:rPr lang="de-DE" sz="1100"/>
              <a:t> your fights?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24-D44C-AC5C-7CD62A312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24-D44C-AC5C-7CD62A312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524-D44C-AC5C-7CD62A3120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Formeln!$F$18:$F$20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0-174C-B208-3EC7705CCFBF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100"/>
              <a:t>The way you </a:t>
            </a:r>
            <a:r>
              <a:rPr lang="de-DE" sz="1100">
                <a:solidFill>
                  <a:srgbClr val="FF0000"/>
                </a:solidFill>
              </a:rPr>
              <a:t>loosing</a:t>
            </a:r>
            <a:r>
              <a:rPr lang="de-DE" sz="1100"/>
              <a:t> your fights...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5E3-2948-913B-6B8AAAE523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5E3-2948-913B-6B8AAAE523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5E3-2948-913B-6B8AAAE523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Formeln!$L$16:$L$18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4-174D-AAAB-3646882066AA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100">
                <a:solidFill>
                  <a:srgbClr val="FF0000"/>
                </a:solidFill>
              </a:rPr>
              <a:t>Loosing</a:t>
            </a:r>
            <a:r>
              <a:rPr lang="de-DE" sz="1100" baseline="0"/>
              <a:t> vs. ...</a:t>
            </a:r>
            <a:endParaRPr lang="de-DE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Formeln!$V$12:$V$13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0-AC4D-9BC0-4A240B0E378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168209215"/>
        <c:axId val="1157426511"/>
      </c:barChart>
      <c:catAx>
        <c:axId val="1168209215"/>
        <c:scaling>
          <c:orientation val="minMax"/>
        </c:scaling>
        <c:delete val="1"/>
        <c:axPos val="b"/>
        <c:majorTickMark val="none"/>
        <c:minorTickMark val="none"/>
        <c:tickLblPos val="nextTo"/>
        <c:crossAx val="1157426511"/>
        <c:crosses val="autoZero"/>
        <c:auto val="1"/>
        <c:lblAlgn val="ctr"/>
        <c:lblOffset val="100"/>
        <c:noMultiLvlLbl val="0"/>
      </c:catAx>
      <c:valAx>
        <c:axId val="11574265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168209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100">
                <a:solidFill>
                  <a:srgbClr val="FF0000"/>
                </a:solidFill>
              </a:rPr>
              <a:t>Loosing</a:t>
            </a:r>
            <a:r>
              <a:rPr lang="de-DE" sz="1100"/>
              <a:t> against different</a:t>
            </a:r>
            <a:r>
              <a:rPr lang="de-DE" sz="1100" baseline="0"/>
              <a:t> gripping styles (</a:t>
            </a:r>
            <a:r>
              <a:rPr lang="de-DE" sz="1100" baseline="0">
                <a:solidFill>
                  <a:srgbClr val="FF0000"/>
                </a:solidFill>
              </a:rPr>
              <a:t>vs.left</a:t>
            </a:r>
            <a:r>
              <a:rPr lang="de-DE" sz="1100" baseline="0"/>
              <a:t>)</a:t>
            </a:r>
            <a:endParaRPr lang="de-DE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Formeln!$R$12:$R$18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1-004E-9DD5-E5752824360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096063119"/>
        <c:axId val="1136766127"/>
      </c:barChart>
      <c:catAx>
        <c:axId val="1096063119"/>
        <c:scaling>
          <c:orientation val="minMax"/>
        </c:scaling>
        <c:delete val="1"/>
        <c:axPos val="b"/>
        <c:majorTickMark val="none"/>
        <c:minorTickMark val="none"/>
        <c:tickLblPos val="nextTo"/>
        <c:crossAx val="1136766127"/>
        <c:crosses val="autoZero"/>
        <c:auto val="1"/>
        <c:lblAlgn val="ctr"/>
        <c:lblOffset val="100"/>
        <c:noMultiLvlLbl val="0"/>
      </c:catAx>
      <c:valAx>
        <c:axId val="113676612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096063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100">
                <a:solidFill>
                  <a:srgbClr val="FF0000"/>
                </a:solidFill>
              </a:rPr>
              <a:t>Loosing</a:t>
            </a:r>
            <a:r>
              <a:rPr lang="de-DE" sz="1100"/>
              <a:t> against different</a:t>
            </a:r>
            <a:r>
              <a:rPr lang="de-DE" sz="1100" baseline="0"/>
              <a:t> gripping styles (</a:t>
            </a:r>
            <a:r>
              <a:rPr lang="de-DE" sz="1100" baseline="0">
                <a:solidFill>
                  <a:srgbClr val="FF0000"/>
                </a:solidFill>
              </a:rPr>
              <a:t>vs.right</a:t>
            </a:r>
            <a:r>
              <a:rPr lang="de-DE" sz="1100" baseline="0"/>
              <a:t>)</a:t>
            </a:r>
            <a:endParaRPr lang="de-DE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Formeln!$R$21:$R$27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A-0B44-811C-5934E36B0DF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096063119"/>
        <c:axId val="1136766127"/>
      </c:barChart>
      <c:catAx>
        <c:axId val="1096063119"/>
        <c:scaling>
          <c:orientation val="minMax"/>
        </c:scaling>
        <c:delete val="1"/>
        <c:axPos val="b"/>
        <c:majorTickMark val="none"/>
        <c:minorTickMark val="none"/>
        <c:tickLblPos val="nextTo"/>
        <c:crossAx val="1136766127"/>
        <c:crosses val="autoZero"/>
        <c:auto val="1"/>
        <c:lblAlgn val="ctr"/>
        <c:lblOffset val="100"/>
        <c:noMultiLvlLbl val="0"/>
      </c:catAx>
      <c:valAx>
        <c:axId val="113676612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096063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100"/>
              <a:t>Power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E35-6547-A8DF-8814C26206B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E35-6547-A8DF-8814C26206B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E35-6547-A8DF-8814C26206B0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E35-6547-A8DF-8814C26206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Formeln!$L$23:$L$26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6D-CD4B-837C-4BFCD0223A7A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svg"/><Relationship Id="rId13" Type="http://schemas.openxmlformats.org/officeDocument/2006/relationships/image" Target="../media/image12.png"/><Relationship Id="rId3" Type="http://schemas.openxmlformats.org/officeDocument/2006/relationships/chart" Target="../charts/chart1.xml"/><Relationship Id="rId7" Type="http://schemas.openxmlformats.org/officeDocument/2006/relationships/image" Target="../media/image6.png"/><Relationship Id="rId12" Type="http://schemas.openxmlformats.org/officeDocument/2006/relationships/image" Target="../media/image11.svg"/><Relationship Id="rId17" Type="http://schemas.openxmlformats.org/officeDocument/2006/relationships/image" Target="../media/image16.png"/><Relationship Id="rId2" Type="http://schemas.openxmlformats.org/officeDocument/2006/relationships/hyperlink" Target="https://pixabay.com/pt/medalha-ouro-dourado-pr%C3%AAmio-azul-1586510/" TargetMode="External"/><Relationship Id="rId16" Type="http://schemas.openxmlformats.org/officeDocument/2006/relationships/image" Target="../media/image15.sv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jpeg"/><Relationship Id="rId15" Type="http://schemas.openxmlformats.org/officeDocument/2006/relationships/image" Target="../media/image14.png"/><Relationship Id="rId10" Type="http://schemas.openxmlformats.org/officeDocument/2006/relationships/image" Target="../media/image9.sv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164236</xdr:colOff>
      <xdr:row>10</xdr:row>
      <xdr:rowOff>152385</xdr:rowOff>
    </xdr:from>
    <xdr:to>
      <xdr:col>15</xdr:col>
      <xdr:colOff>360783</xdr:colOff>
      <xdr:row>11</xdr:row>
      <xdr:rowOff>146071</xdr:rowOff>
    </xdr:to>
    <xdr:pic>
      <xdr:nvPicPr>
        <xdr:cNvPr id="2" name="Grafik 1" descr="Medalha Ouro Dourado · Gráfico vetorial grátis no Pixabay">
          <a:extLst>
            <a:ext uri="{FF2B5EF4-FFF2-40B4-BE49-F238E27FC236}">
              <a16:creationId xmlns:a16="http://schemas.microsoft.com/office/drawing/2014/main" id="{7ECDE374-CE8A-C54F-8E37-C11B80A3E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7123836" y="5841985"/>
          <a:ext cx="196547" cy="247686"/>
        </a:xfrm>
        <a:prstGeom prst="rect">
          <a:avLst/>
        </a:prstGeom>
      </xdr:spPr>
    </xdr:pic>
    <xdr:clientData/>
  </xdr:twoCellAnchor>
  <xdr:twoCellAnchor>
    <xdr:from>
      <xdr:col>0</xdr:col>
      <xdr:colOff>586154</xdr:colOff>
      <xdr:row>36</xdr:row>
      <xdr:rowOff>13131</xdr:rowOff>
    </xdr:from>
    <xdr:to>
      <xdr:col>37</xdr:col>
      <xdr:colOff>97693</xdr:colOff>
      <xdr:row>42</xdr:row>
      <xdr:rowOff>160923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B38ACB0D-651D-914A-90B9-2539596E7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333722</xdr:colOff>
      <xdr:row>39</xdr:row>
      <xdr:rowOff>182597</xdr:rowOff>
    </xdr:from>
    <xdr:to>
      <xdr:col>34</xdr:col>
      <xdr:colOff>95091</xdr:colOff>
      <xdr:row>42</xdr:row>
      <xdr:rowOff>145779</xdr:rowOff>
    </xdr:to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BF63E559-A1A2-4C4E-8DA3-E6F1DBBD6D6E}"/>
            </a:ext>
          </a:extLst>
        </xdr:cNvPr>
        <xdr:cNvSpPr/>
      </xdr:nvSpPr>
      <xdr:spPr>
        <a:xfrm>
          <a:off x="12746350" y="12159531"/>
          <a:ext cx="2876113" cy="575007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oneCellAnchor>
    <xdr:from>
      <xdr:col>13</xdr:col>
      <xdr:colOff>111742</xdr:colOff>
      <xdr:row>36</xdr:row>
      <xdr:rowOff>116323</xdr:rowOff>
    </xdr:from>
    <xdr:ext cx="5273816" cy="468013"/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FA7C9AD9-FD81-8344-8AE7-CFA6825A7F34}"/>
            </a:ext>
          </a:extLst>
        </xdr:cNvPr>
        <xdr:cNvSpPr txBox="1"/>
      </xdr:nvSpPr>
      <xdr:spPr>
        <a:xfrm>
          <a:off x="6334742" y="11508223"/>
          <a:ext cx="5273816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2400" b="1"/>
            <a:t>Competition experience/Fights per year</a:t>
          </a:r>
        </a:p>
      </xdr:txBody>
    </xdr:sp>
    <xdr:clientData/>
  </xdr:oneCellAnchor>
  <xdr:twoCellAnchor>
    <xdr:from>
      <xdr:col>3</xdr:col>
      <xdr:colOff>415842</xdr:colOff>
      <xdr:row>7</xdr:row>
      <xdr:rowOff>135466</xdr:rowOff>
    </xdr:from>
    <xdr:to>
      <xdr:col>4</xdr:col>
      <xdr:colOff>198076</xdr:colOff>
      <xdr:row>7</xdr:row>
      <xdr:rowOff>440268</xdr:rowOff>
    </xdr:to>
    <xdr:sp macro="" textlink="">
      <xdr:nvSpPr>
        <xdr:cNvPr id="6" name="Pfeil nach links 5">
          <a:extLst>
            <a:ext uri="{FF2B5EF4-FFF2-40B4-BE49-F238E27FC236}">
              <a16:creationId xmlns:a16="http://schemas.microsoft.com/office/drawing/2014/main" id="{4DA6881B-5188-A04B-AEDF-0AFE108B5E3C}"/>
            </a:ext>
          </a:extLst>
        </xdr:cNvPr>
        <xdr:cNvSpPr/>
      </xdr:nvSpPr>
      <xdr:spPr>
        <a:xfrm>
          <a:off x="2422442" y="3335866"/>
          <a:ext cx="379134" cy="304802"/>
        </a:xfrm>
        <a:prstGeom prst="left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445616</xdr:colOff>
      <xdr:row>0</xdr:row>
      <xdr:rowOff>133685</xdr:rowOff>
    </xdr:from>
    <xdr:to>
      <xdr:col>4</xdr:col>
      <xdr:colOff>1225439</xdr:colOff>
      <xdr:row>6</xdr:row>
      <xdr:rowOff>356491</xdr:rowOff>
    </xdr:to>
    <xdr:pic>
      <xdr:nvPicPr>
        <xdr:cNvPr id="7" name="Bildschirmfoto 2018-09-23 um 12.23.25.png">
          <a:extLst>
            <a:ext uri="{FF2B5EF4-FFF2-40B4-BE49-F238E27FC236}">
              <a16:creationId xmlns:a16="http://schemas.microsoft.com/office/drawing/2014/main" id="{F8F6DF42-EC07-F846-A589-D913419C688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283" y="133685"/>
          <a:ext cx="2286889" cy="2966006"/>
        </a:xfrm>
        <a:prstGeom prst="rect">
          <a:avLst/>
        </a:prstGeom>
        <a:ln w="9525" cap="flat">
          <a:solidFill>
            <a:srgbClr val="7E786C"/>
          </a:solidFill>
          <a:prstDash val="solid"/>
          <a:miter lim="400000"/>
        </a:ln>
        <a:effectLst>
          <a:outerShdw blurRad="25400" dist="12700" dir="4080000" rotWithShape="0">
            <a:srgbClr val="000000">
              <a:alpha val="50000"/>
            </a:srgbClr>
          </a:outerShdw>
          <a:softEdge rad="50800"/>
        </a:effectLst>
        <a:scene3d>
          <a:camera prst="orthographicFront"/>
          <a:lightRig rig="threePt" dir="t"/>
        </a:scene3d>
        <a:sp3d>
          <a:bevelB w="152400" h="50800" prst="softRound"/>
        </a:sp3d>
      </xdr:spPr>
    </xdr:pic>
    <xdr:clientData fLocksWithSheet="0"/>
  </xdr:twoCellAnchor>
  <xdr:twoCellAnchor>
    <xdr:from>
      <xdr:col>1</xdr:col>
      <xdr:colOff>233026</xdr:colOff>
      <xdr:row>11</xdr:row>
      <xdr:rowOff>34953</xdr:rowOff>
    </xdr:from>
    <xdr:to>
      <xdr:col>5</xdr:col>
      <xdr:colOff>22477</xdr:colOff>
      <xdr:row>11</xdr:row>
      <xdr:rowOff>224778</xdr:rowOff>
    </xdr:to>
    <xdr:sp macro="" textlink="">
      <xdr:nvSpPr>
        <xdr:cNvPr id="8" name="Dreieck 7">
          <a:extLst>
            <a:ext uri="{FF2B5EF4-FFF2-40B4-BE49-F238E27FC236}">
              <a16:creationId xmlns:a16="http://schemas.microsoft.com/office/drawing/2014/main" id="{72B40EA8-EF66-9F46-86C7-6173A898DD98}"/>
            </a:ext>
          </a:extLst>
        </xdr:cNvPr>
        <xdr:cNvSpPr/>
      </xdr:nvSpPr>
      <xdr:spPr>
        <a:xfrm flipV="1">
          <a:off x="1058526" y="5978553"/>
          <a:ext cx="3459751" cy="189825"/>
        </a:xfrm>
        <a:prstGeom prst="triangl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oneCellAnchor>
    <xdr:from>
      <xdr:col>4</xdr:col>
      <xdr:colOff>1609028</xdr:colOff>
      <xdr:row>39</xdr:row>
      <xdr:rowOff>147053</xdr:rowOff>
    </xdr:from>
    <xdr:ext cx="2286000" cy="374141"/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E1BEBE19-3CE8-9A45-924E-B4A1D90507DD}"/>
            </a:ext>
          </a:extLst>
        </xdr:cNvPr>
        <xdr:cNvSpPr/>
      </xdr:nvSpPr>
      <xdr:spPr>
        <a:xfrm>
          <a:off x="4213919" y="12123987"/>
          <a:ext cx="2286000" cy="37414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de-DE" sz="1800" b="1" cap="none" spc="0">
              <a:ln w="13462">
                <a:noFill/>
                <a:prstDash val="solid"/>
              </a:ln>
              <a:solidFill>
                <a:schemeClr val="bg1"/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Not enough!</a:t>
          </a:r>
        </a:p>
      </xdr:txBody>
    </xdr:sp>
    <xdr:clientData/>
  </xdr:oneCellAnchor>
  <xdr:oneCellAnchor>
    <xdr:from>
      <xdr:col>2</xdr:col>
      <xdr:colOff>513731</xdr:colOff>
      <xdr:row>9</xdr:row>
      <xdr:rowOff>181144</xdr:rowOff>
    </xdr:from>
    <xdr:ext cx="374013" cy="1405706"/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5C0D44B5-474B-0A49-AE5A-8CA124CA023E}"/>
            </a:ext>
          </a:extLst>
        </xdr:cNvPr>
        <xdr:cNvSpPr/>
      </xdr:nvSpPr>
      <xdr:spPr>
        <a:xfrm rot="16200000">
          <a:off x="1090085" y="4621290"/>
          <a:ext cx="1405706" cy="37401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e-DE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Competition </a:t>
          </a:r>
        </a:p>
      </xdr:txBody>
    </xdr:sp>
    <xdr:clientData/>
  </xdr:oneCellAnchor>
  <xdr:oneCellAnchor>
    <xdr:from>
      <xdr:col>4</xdr:col>
      <xdr:colOff>127107</xdr:colOff>
      <xdr:row>8</xdr:row>
      <xdr:rowOff>180116</xdr:rowOff>
    </xdr:from>
    <xdr:ext cx="993926" cy="374013"/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AD3E5B22-1133-B748-A60A-9692F32C5D14}"/>
            </a:ext>
          </a:extLst>
        </xdr:cNvPr>
        <xdr:cNvSpPr/>
      </xdr:nvSpPr>
      <xdr:spPr>
        <a:xfrm>
          <a:off x="2730607" y="3901216"/>
          <a:ext cx="993926" cy="37401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e-DE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Analyzer</a:t>
          </a:r>
        </a:p>
      </xdr:txBody>
    </xdr:sp>
    <xdr:clientData/>
  </xdr:oneCellAnchor>
  <xdr:oneCellAnchor>
    <xdr:from>
      <xdr:col>3</xdr:col>
      <xdr:colOff>71069</xdr:colOff>
      <xdr:row>7</xdr:row>
      <xdr:rowOff>398712</xdr:rowOff>
    </xdr:from>
    <xdr:ext cx="396647" cy="937629"/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5C49CD25-CA42-4B4A-AF6D-607C0DFE688D}"/>
            </a:ext>
          </a:extLst>
        </xdr:cNvPr>
        <xdr:cNvSpPr/>
      </xdr:nvSpPr>
      <xdr:spPr>
        <a:xfrm>
          <a:off x="2077669" y="3599112"/>
          <a:ext cx="39664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e-DE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-</a:t>
          </a:r>
        </a:p>
      </xdr:txBody>
    </xdr:sp>
    <xdr:clientData/>
  </xdr:oneCellAnchor>
  <xdr:twoCellAnchor editAs="oneCell">
    <xdr:from>
      <xdr:col>5</xdr:col>
      <xdr:colOff>36460</xdr:colOff>
      <xdr:row>10</xdr:row>
      <xdr:rowOff>12153</xdr:rowOff>
    </xdr:from>
    <xdr:to>
      <xdr:col>6</xdr:col>
      <xdr:colOff>188376</xdr:colOff>
      <xdr:row>10</xdr:row>
      <xdr:rowOff>238877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47D2058A-E2C3-FE4B-92E3-E4FFB3C7F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2260" y="5701753"/>
          <a:ext cx="367816" cy="226724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36</xdr:col>
      <xdr:colOff>214836</xdr:colOff>
      <xdr:row>0</xdr:row>
      <xdr:rowOff>254005</xdr:rowOff>
    </xdr:from>
    <xdr:ext cx="625317" cy="12524156"/>
    <xdr:sp macro="" textlink="">
      <xdr:nvSpPr>
        <xdr:cNvPr id="14" name="Textfeld 13">
          <a:extLst>
            <a:ext uri="{FF2B5EF4-FFF2-40B4-BE49-F238E27FC236}">
              <a16:creationId xmlns:a16="http://schemas.microsoft.com/office/drawing/2014/main" id="{4B37DEF1-F0EF-714B-B728-AB94295C37CF}"/>
            </a:ext>
          </a:extLst>
        </xdr:cNvPr>
        <xdr:cNvSpPr txBox="1"/>
      </xdr:nvSpPr>
      <xdr:spPr>
        <a:xfrm rot="5400000">
          <a:off x="10699217" y="6203424"/>
          <a:ext cx="12524156" cy="625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" sz="1000" b="1">
              <a:solidFill>
                <a:srgbClr val="FF0000"/>
              </a:solidFill>
            </a:rPr>
            <a:t>After every competition update the "Competition-Analyzer" (weight, competition, wins, defeat, participants, placement). Save and send to the national coach! (Who does not send the form, also receives no points for the ranking)</a:t>
          </a:r>
          <a:endParaRPr lang="de-DE" sz="1000" b="1">
            <a:solidFill>
              <a:srgbClr val="FF0000"/>
            </a:solidFill>
          </a:endParaRPr>
        </a:p>
      </xdr:txBody>
    </xdr:sp>
    <xdr:clientData/>
  </xdr:oneCellAnchor>
  <xdr:oneCellAnchor>
    <xdr:from>
      <xdr:col>4</xdr:col>
      <xdr:colOff>364318</xdr:colOff>
      <xdr:row>9</xdr:row>
      <xdr:rowOff>1468802</xdr:rowOff>
    </xdr:from>
    <xdr:ext cx="1613647" cy="342786"/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1DBCEA08-5073-3646-940F-60DA2257046F}"/>
            </a:ext>
          </a:extLst>
        </xdr:cNvPr>
        <xdr:cNvSpPr txBox="1"/>
      </xdr:nvSpPr>
      <xdr:spPr>
        <a:xfrm>
          <a:off x="2967818" y="5393102"/>
          <a:ext cx="161364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800" b="1" i="1"/>
            <a:t>*</a:t>
          </a:r>
          <a:r>
            <a:rPr lang="en" sz="800" b="1" i="1"/>
            <a:t>B Tournament: at least 5 nations</a:t>
          </a:r>
        </a:p>
        <a:p>
          <a:r>
            <a:rPr lang="en" sz="800" b="1" i="1"/>
            <a:t>   in the weight class (with proof)</a:t>
          </a:r>
          <a:endParaRPr lang="de-DE" sz="800" b="1" i="1"/>
        </a:p>
      </xdr:txBody>
    </xdr:sp>
    <xdr:clientData/>
  </xdr:oneCellAnchor>
  <xdr:twoCellAnchor editAs="oneCell">
    <xdr:from>
      <xdr:col>2</xdr:col>
      <xdr:colOff>806062</xdr:colOff>
      <xdr:row>9</xdr:row>
      <xdr:rowOff>264160</xdr:rowOff>
    </xdr:from>
    <xdr:to>
      <xdr:col>4</xdr:col>
      <xdr:colOff>1099819</xdr:colOff>
      <xdr:row>9</xdr:row>
      <xdr:rowOff>1524000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A6F7B2CC-ED25-1B49-A0AA-5805E8DED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262" y="4188460"/>
          <a:ext cx="1805057" cy="1259840"/>
        </a:xfrm>
        <a:prstGeom prst="rect">
          <a:avLst/>
        </a:prstGeom>
        <a:scene3d>
          <a:camera prst="orthographicFront"/>
          <a:lightRig rig="threePt" dir="t"/>
        </a:scene3d>
        <a:sp3d>
          <a:bevelT w="152400" h="50800" prst="softRound"/>
        </a:sp3d>
      </xdr:spPr>
    </xdr:pic>
    <xdr:clientData/>
  </xdr:twoCellAnchor>
  <xdr:twoCellAnchor editAs="oneCell">
    <xdr:from>
      <xdr:col>5</xdr:col>
      <xdr:colOff>203939</xdr:colOff>
      <xdr:row>11</xdr:row>
      <xdr:rowOff>21705</xdr:rowOff>
    </xdr:from>
    <xdr:to>
      <xdr:col>6</xdr:col>
      <xdr:colOff>203939</xdr:colOff>
      <xdr:row>11</xdr:row>
      <xdr:rowOff>235992</xdr:rowOff>
    </xdr:to>
    <xdr:pic>
      <xdr:nvPicPr>
        <xdr:cNvPr id="17" name="Grafik 16" descr="Daumen hoch">
          <a:extLst>
            <a:ext uri="{FF2B5EF4-FFF2-40B4-BE49-F238E27FC236}">
              <a16:creationId xmlns:a16="http://schemas.microsoft.com/office/drawing/2014/main" id="{6F5AFAF3-82B9-1842-A532-40EB9AD5F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699739" y="5965305"/>
          <a:ext cx="215900" cy="214287"/>
        </a:xfrm>
        <a:prstGeom prst="rect">
          <a:avLst/>
        </a:prstGeom>
      </xdr:spPr>
    </xdr:pic>
    <xdr:clientData/>
  </xdr:twoCellAnchor>
  <xdr:twoCellAnchor>
    <xdr:from>
      <xdr:col>5</xdr:col>
      <xdr:colOff>38440</xdr:colOff>
      <xdr:row>11</xdr:row>
      <xdr:rowOff>174708</xdr:rowOff>
    </xdr:from>
    <xdr:to>
      <xdr:col>5</xdr:col>
      <xdr:colOff>181432</xdr:colOff>
      <xdr:row>11</xdr:row>
      <xdr:rowOff>250169</xdr:rowOff>
    </xdr:to>
    <xdr:sp macro="" textlink="">
      <xdr:nvSpPr>
        <xdr:cNvPr id="18" name="Dreieck 17">
          <a:extLst>
            <a:ext uri="{FF2B5EF4-FFF2-40B4-BE49-F238E27FC236}">
              <a16:creationId xmlns:a16="http://schemas.microsoft.com/office/drawing/2014/main" id="{58C207D4-A840-9746-8643-82BFA6231D60}"/>
            </a:ext>
          </a:extLst>
        </xdr:cNvPr>
        <xdr:cNvSpPr/>
      </xdr:nvSpPr>
      <xdr:spPr>
        <a:xfrm flipV="1">
          <a:off x="4534240" y="6118308"/>
          <a:ext cx="142992" cy="75461"/>
        </a:xfrm>
        <a:prstGeom prst="triangl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oneCellAnchor>
    <xdr:from>
      <xdr:col>4</xdr:col>
      <xdr:colOff>1881482</xdr:colOff>
      <xdr:row>10</xdr:row>
      <xdr:rowOff>221585</xdr:rowOff>
    </xdr:from>
    <xdr:ext cx="256160" cy="264431"/>
    <xdr:sp macro="" textlink="">
      <xdr:nvSpPr>
        <xdr:cNvPr id="19" name="Textfeld 18">
          <a:extLst>
            <a:ext uri="{FF2B5EF4-FFF2-40B4-BE49-F238E27FC236}">
              <a16:creationId xmlns:a16="http://schemas.microsoft.com/office/drawing/2014/main" id="{555F23E9-DB52-9B48-840A-6FC00B359CE2}"/>
            </a:ext>
          </a:extLst>
        </xdr:cNvPr>
        <xdr:cNvSpPr txBox="1"/>
      </xdr:nvSpPr>
      <xdr:spPr>
        <a:xfrm>
          <a:off x="4484982" y="5911185"/>
          <a:ext cx="256160" cy="2644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>
              <a:solidFill>
                <a:srgbClr val="FF0000"/>
              </a:solidFill>
            </a:rPr>
            <a:t>5</a:t>
          </a:r>
        </a:p>
      </xdr:txBody>
    </xdr:sp>
    <xdr:clientData/>
  </xdr:oneCellAnchor>
  <xdr:oneCellAnchor>
    <xdr:from>
      <xdr:col>6</xdr:col>
      <xdr:colOff>181428</xdr:colOff>
      <xdr:row>10</xdr:row>
      <xdr:rowOff>221585</xdr:rowOff>
    </xdr:from>
    <xdr:ext cx="256160" cy="264431"/>
    <xdr:sp macro="" textlink="">
      <xdr:nvSpPr>
        <xdr:cNvPr id="20" name="Textfeld 19">
          <a:extLst>
            <a:ext uri="{FF2B5EF4-FFF2-40B4-BE49-F238E27FC236}">
              <a16:creationId xmlns:a16="http://schemas.microsoft.com/office/drawing/2014/main" id="{6E8C16D8-9360-7649-A54F-F7A3AF7515CF}"/>
            </a:ext>
          </a:extLst>
        </xdr:cNvPr>
        <xdr:cNvSpPr txBox="1"/>
      </xdr:nvSpPr>
      <xdr:spPr>
        <a:xfrm>
          <a:off x="4893128" y="5911185"/>
          <a:ext cx="256160" cy="2644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>
              <a:solidFill>
                <a:srgbClr val="FF0000"/>
              </a:solidFill>
            </a:rPr>
            <a:t>4</a:t>
          </a:r>
        </a:p>
      </xdr:txBody>
    </xdr:sp>
    <xdr:clientData/>
  </xdr:oneCellAnchor>
  <xdr:twoCellAnchor>
    <xdr:from>
      <xdr:col>7</xdr:col>
      <xdr:colOff>26879</xdr:colOff>
      <xdr:row>11</xdr:row>
      <xdr:rowOff>174709</xdr:rowOff>
    </xdr:from>
    <xdr:to>
      <xdr:col>7</xdr:col>
      <xdr:colOff>169871</xdr:colOff>
      <xdr:row>11</xdr:row>
      <xdr:rowOff>250170</xdr:rowOff>
    </xdr:to>
    <xdr:sp macro="" textlink="">
      <xdr:nvSpPr>
        <xdr:cNvPr id="21" name="Dreieck 20">
          <a:extLst>
            <a:ext uri="{FF2B5EF4-FFF2-40B4-BE49-F238E27FC236}">
              <a16:creationId xmlns:a16="http://schemas.microsoft.com/office/drawing/2014/main" id="{DDC037B7-9864-2542-9857-F0E4092E4C11}"/>
            </a:ext>
          </a:extLst>
        </xdr:cNvPr>
        <xdr:cNvSpPr/>
      </xdr:nvSpPr>
      <xdr:spPr>
        <a:xfrm flipV="1">
          <a:off x="4954479" y="6118309"/>
          <a:ext cx="142992" cy="75461"/>
        </a:xfrm>
        <a:prstGeom prst="triangl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9</xdr:col>
      <xdr:colOff>25239</xdr:colOff>
      <xdr:row>11</xdr:row>
      <xdr:rowOff>173069</xdr:rowOff>
    </xdr:from>
    <xdr:to>
      <xdr:col>9</xdr:col>
      <xdr:colOff>168231</xdr:colOff>
      <xdr:row>11</xdr:row>
      <xdr:rowOff>248530</xdr:rowOff>
    </xdr:to>
    <xdr:sp macro="" textlink="">
      <xdr:nvSpPr>
        <xdr:cNvPr id="22" name="Dreieck 21">
          <a:extLst>
            <a:ext uri="{FF2B5EF4-FFF2-40B4-BE49-F238E27FC236}">
              <a16:creationId xmlns:a16="http://schemas.microsoft.com/office/drawing/2014/main" id="{D2634956-39F0-7643-9919-3148A569C9CC}"/>
            </a:ext>
          </a:extLst>
        </xdr:cNvPr>
        <xdr:cNvSpPr/>
      </xdr:nvSpPr>
      <xdr:spPr>
        <a:xfrm flipV="1">
          <a:off x="5384639" y="6116669"/>
          <a:ext cx="142992" cy="75461"/>
        </a:xfrm>
        <a:prstGeom prst="triangl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oneCellAnchor>
    <xdr:from>
      <xdr:col>8</xdr:col>
      <xdr:colOff>184868</xdr:colOff>
      <xdr:row>10</xdr:row>
      <xdr:rowOff>219946</xdr:rowOff>
    </xdr:from>
    <xdr:ext cx="256160" cy="264431"/>
    <xdr:sp macro="" textlink="">
      <xdr:nvSpPr>
        <xdr:cNvPr id="23" name="Textfeld 22">
          <a:extLst>
            <a:ext uri="{FF2B5EF4-FFF2-40B4-BE49-F238E27FC236}">
              <a16:creationId xmlns:a16="http://schemas.microsoft.com/office/drawing/2014/main" id="{75E2CA4B-1E24-EF42-B968-C034E62C1D77}"/>
            </a:ext>
          </a:extLst>
        </xdr:cNvPr>
        <xdr:cNvSpPr txBox="1"/>
      </xdr:nvSpPr>
      <xdr:spPr>
        <a:xfrm>
          <a:off x="5328368" y="5909546"/>
          <a:ext cx="256160" cy="2644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>
              <a:solidFill>
                <a:srgbClr val="FF0000"/>
              </a:solidFill>
            </a:rPr>
            <a:t>1</a:t>
          </a:r>
        </a:p>
      </xdr:txBody>
    </xdr:sp>
    <xdr:clientData/>
  </xdr:oneCellAnchor>
  <xdr:oneCellAnchor>
    <xdr:from>
      <xdr:col>10</xdr:col>
      <xdr:colOff>181429</xdr:colOff>
      <xdr:row>10</xdr:row>
      <xdr:rowOff>223386</xdr:rowOff>
    </xdr:from>
    <xdr:ext cx="256160" cy="264431"/>
    <xdr:sp macro="" textlink="">
      <xdr:nvSpPr>
        <xdr:cNvPr id="24" name="Textfeld 23">
          <a:extLst>
            <a:ext uri="{FF2B5EF4-FFF2-40B4-BE49-F238E27FC236}">
              <a16:creationId xmlns:a16="http://schemas.microsoft.com/office/drawing/2014/main" id="{5709E239-1F89-ED47-9890-D5AB8652722D}"/>
            </a:ext>
          </a:extLst>
        </xdr:cNvPr>
        <xdr:cNvSpPr txBox="1"/>
      </xdr:nvSpPr>
      <xdr:spPr>
        <a:xfrm>
          <a:off x="5756729" y="5912986"/>
          <a:ext cx="256160" cy="2644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>
              <a:solidFill>
                <a:srgbClr val="FF0000"/>
              </a:solidFill>
            </a:rPr>
            <a:t>2</a:t>
          </a:r>
        </a:p>
      </xdr:txBody>
    </xdr:sp>
    <xdr:clientData/>
  </xdr:oneCellAnchor>
  <xdr:twoCellAnchor>
    <xdr:from>
      <xdr:col>11</xdr:col>
      <xdr:colOff>21798</xdr:colOff>
      <xdr:row>11</xdr:row>
      <xdr:rowOff>173069</xdr:rowOff>
    </xdr:from>
    <xdr:to>
      <xdr:col>11</xdr:col>
      <xdr:colOff>164790</xdr:colOff>
      <xdr:row>11</xdr:row>
      <xdr:rowOff>248530</xdr:rowOff>
    </xdr:to>
    <xdr:sp macro="" textlink="">
      <xdr:nvSpPr>
        <xdr:cNvPr id="25" name="Dreieck 24">
          <a:extLst>
            <a:ext uri="{FF2B5EF4-FFF2-40B4-BE49-F238E27FC236}">
              <a16:creationId xmlns:a16="http://schemas.microsoft.com/office/drawing/2014/main" id="{A1AD78FB-9DB0-994A-ACE5-AD61B0B253AE}"/>
            </a:ext>
          </a:extLst>
        </xdr:cNvPr>
        <xdr:cNvSpPr/>
      </xdr:nvSpPr>
      <xdr:spPr>
        <a:xfrm flipV="1">
          <a:off x="5812998" y="6116669"/>
          <a:ext cx="142992" cy="75461"/>
        </a:xfrm>
        <a:prstGeom prst="triangl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7</xdr:col>
      <xdr:colOff>194867</xdr:colOff>
      <xdr:row>11</xdr:row>
      <xdr:rowOff>13440</xdr:rowOff>
    </xdr:from>
    <xdr:to>
      <xdr:col>8</xdr:col>
      <xdr:colOff>194867</xdr:colOff>
      <xdr:row>11</xdr:row>
      <xdr:rowOff>227727</xdr:rowOff>
    </xdr:to>
    <xdr:pic>
      <xdr:nvPicPr>
        <xdr:cNvPr id="26" name="Grafik 25" descr="Daumen hoch">
          <a:extLst>
            <a:ext uri="{FF2B5EF4-FFF2-40B4-BE49-F238E27FC236}">
              <a16:creationId xmlns:a16="http://schemas.microsoft.com/office/drawing/2014/main" id="{3ECF6586-2E44-7140-9E08-F3DA1C17C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5122467" y="5957040"/>
          <a:ext cx="215900" cy="214287"/>
        </a:xfrm>
        <a:prstGeom prst="rect">
          <a:avLst/>
        </a:prstGeom>
      </xdr:spPr>
    </xdr:pic>
    <xdr:clientData/>
  </xdr:twoCellAnchor>
  <xdr:twoCellAnchor editAs="oneCell">
    <xdr:from>
      <xdr:col>9</xdr:col>
      <xdr:colOff>215026</xdr:colOff>
      <xdr:row>11</xdr:row>
      <xdr:rowOff>20160</xdr:rowOff>
    </xdr:from>
    <xdr:to>
      <xdr:col>10</xdr:col>
      <xdr:colOff>213211</xdr:colOff>
      <xdr:row>11</xdr:row>
      <xdr:rowOff>234447</xdr:rowOff>
    </xdr:to>
    <xdr:pic>
      <xdr:nvPicPr>
        <xdr:cNvPr id="27" name="Grafik 26" descr="Daumen hoch">
          <a:extLst>
            <a:ext uri="{FF2B5EF4-FFF2-40B4-BE49-F238E27FC236}">
              <a16:creationId xmlns:a16="http://schemas.microsoft.com/office/drawing/2014/main" id="{B3A8B7C3-1B36-B041-8D2B-9A008EAD1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5574426" y="5963760"/>
          <a:ext cx="216774" cy="214287"/>
        </a:xfrm>
        <a:prstGeom prst="rect">
          <a:avLst/>
        </a:prstGeom>
      </xdr:spPr>
    </xdr:pic>
    <xdr:clientData/>
  </xdr:twoCellAnchor>
  <xdr:twoCellAnchor editAs="oneCell">
    <xdr:from>
      <xdr:col>11</xdr:col>
      <xdr:colOff>201587</xdr:colOff>
      <xdr:row>11</xdr:row>
      <xdr:rowOff>20159</xdr:rowOff>
    </xdr:from>
    <xdr:to>
      <xdr:col>12</xdr:col>
      <xdr:colOff>201587</xdr:colOff>
      <xdr:row>11</xdr:row>
      <xdr:rowOff>234446</xdr:rowOff>
    </xdr:to>
    <xdr:pic>
      <xdr:nvPicPr>
        <xdr:cNvPr id="28" name="Grafik 27" descr="Daumen hoch">
          <a:extLst>
            <a:ext uri="{FF2B5EF4-FFF2-40B4-BE49-F238E27FC236}">
              <a16:creationId xmlns:a16="http://schemas.microsoft.com/office/drawing/2014/main" id="{795F3603-5713-8B4B-8CCB-3BF737446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5992787" y="5963759"/>
          <a:ext cx="215900" cy="214287"/>
        </a:xfrm>
        <a:prstGeom prst="rect">
          <a:avLst/>
        </a:prstGeom>
      </xdr:spPr>
    </xdr:pic>
    <xdr:clientData/>
  </xdr:twoCellAnchor>
  <xdr:twoCellAnchor editAs="oneCell">
    <xdr:from>
      <xdr:col>13</xdr:col>
      <xdr:colOff>35560</xdr:colOff>
      <xdr:row>10</xdr:row>
      <xdr:rowOff>15239</xdr:rowOff>
    </xdr:from>
    <xdr:to>
      <xdr:col>13</xdr:col>
      <xdr:colOff>320040</xdr:colOff>
      <xdr:row>11</xdr:row>
      <xdr:rowOff>36016</xdr:rowOff>
    </xdr:to>
    <xdr:pic>
      <xdr:nvPicPr>
        <xdr:cNvPr id="29" name="Grafik 28" descr="Daumen hoch">
          <a:extLst>
            <a:ext uri="{FF2B5EF4-FFF2-40B4-BE49-F238E27FC236}">
              <a16:creationId xmlns:a16="http://schemas.microsoft.com/office/drawing/2014/main" id="{198715DF-E75A-9F40-BD6A-E4D72FA45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 rot="10568954">
          <a:off x="6258560" y="5704839"/>
          <a:ext cx="284480" cy="274777"/>
        </a:xfrm>
        <a:prstGeom prst="rect">
          <a:avLst/>
        </a:prstGeom>
      </xdr:spPr>
    </xdr:pic>
    <xdr:clientData/>
  </xdr:twoCellAnchor>
  <xdr:twoCellAnchor>
    <xdr:from>
      <xdr:col>13</xdr:col>
      <xdr:colOff>25400</xdr:colOff>
      <xdr:row>11</xdr:row>
      <xdr:rowOff>91440</xdr:rowOff>
    </xdr:from>
    <xdr:to>
      <xdr:col>13</xdr:col>
      <xdr:colOff>349504</xdr:colOff>
      <xdr:row>11</xdr:row>
      <xdr:rowOff>228600</xdr:rowOff>
    </xdr:to>
    <xdr:sp macro="" textlink="">
      <xdr:nvSpPr>
        <xdr:cNvPr id="30" name="Dreieck 29">
          <a:extLst>
            <a:ext uri="{FF2B5EF4-FFF2-40B4-BE49-F238E27FC236}">
              <a16:creationId xmlns:a16="http://schemas.microsoft.com/office/drawing/2014/main" id="{F1AA94B7-DC6F-B04C-9576-69CB27C74E5D}"/>
            </a:ext>
          </a:extLst>
        </xdr:cNvPr>
        <xdr:cNvSpPr/>
      </xdr:nvSpPr>
      <xdr:spPr>
        <a:xfrm flipV="1">
          <a:off x="6248400" y="6035040"/>
          <a:ext cx="324104" cy="137160"/>
        </a:xfrm>
        <a:prstGeom prst="triangl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oneCellAnchor>
    <xdr:from>
      <xdr:col>21</xdr:col>
      <xdr:colOff>320988</xdr:colOff>
      <xdr:row>1</xdr:row>
      <xdr:rowOff>279121</xdr:rowOff>
    </xdr:from>
    <xdr:ext cx="641714" cy="233205"/>
    <xdr:sp macro="" textlink="">
      <xdr:nvSpPr>
        <xdr:cNvPr id="31" name="Textfeld 30">
          <a:extLst>
            <a:ext uri="{FF2B5EF4-FFF2-40B4-BE49-F238E27FC236}">
              <a16:creationId xmlns:a16="http://schemas.microsoft.com/office/drawing/2014/main" id="{3E52EAEB-71AB-F24A-B7B2-CF3FD0709A6C}"/>
            </a:ext>
          </a:extLst>
        </xdr:cNvPr>
        <xdr:cNvSpPr txBox="1"/>
      </xdr:nvSpPr>
      <xdr:spPr>
        <a:xfrm>
          <a:off x="10048351" y="739670"/>
          <a:ext cx="641714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900" i="1">
              <a:solidFill>
                <a:schemeClr val="bg1">
                  <a:lumMod val="50000"/>
                </a:schemeClr>
              </a:solidFill>
            </a:rPr>
            <a:t>TTMMJJJJ</a:t>
          </a:r>
        </a:p>
      </xdr:txBody>
    </xdr:sp>
    <xdr:clientData/>
  </xdr:oneCellAnchor>
  <xdr:oneCellAnchor>
    <xdr:from>
      <xdr:col>26</xdr:col>
      <xdr:colOff>195384</xdr:colOff>
      <xdr:row>2</xdr:row>
      <xdr:rowOff>279122</xdr:rowOff>
    </xdr:from>
    <xdr:ext cx="1685846" cy="233205"/>
    <xdr:sp macro="" textlink="">
      <xdr:nvSpPr>
        <xdr:cNvPr id="32" name="Textfeld 31">
          <a:extLst>
            <a:ext uri="{FF2B5EF4-FFF2-40B4-BE49-F238E27FC236}">
              <a16:creationId xmlns:a16="http://schemas.microsoft.com/office/drawing/2014/main" id="{79C089AC-2F0A-2748-825E-F7627640A9AB}"/>
            </a:ext>
          </a:extLst>
        </xdr:cNvPr>
        <xdr:cNvSpPr txBox="1"/>
      </xdr:nvSpPr>
      <xdr:spPr>
        <a:xfrm>
          <a:off x="12155714" y="1200221"/>
          <a:ext cx="1685846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900" i="1">
              <a:solidFill>
                <a:schemeClr val="bg1">
                  <a:lumMod val="50000"/>
                </a:schemeClr>
              </a:solidFill>
            </a:rPr>
            <a:t>street, number, postal code, city</a:t>
          </a:r>
        </a:p>
      </xdr:txBody>
    </xdr:sp>
    <xdr:clientData/>
  </xdr:oneCellAnchor>
  <xdr:oneCellAnchor>
    <xdr:from>
      <xdr:col>13</xdr:col>
      <xdr:colOff>1</xdr:colOff>
      <xdr:row>4</xdr:row>
      <xdr:rowOff>279121</xdr:rowOff>
    </xdr:from>
    <xdr:ext cx="788229" cy="233205"/>
    <xdr:sp macro="" textlink="">
      <xdr:nvSpPr>
        <xdr:cNvPr id="33" name="Textfeld 32">
          <a:extLst>
            <a:ext uri="{FF2B5EF4-FFF2-40B4-BE49-F238E27FC236}">
              <a16:creationId xmlns:a16="http://schemas.microsoft.com/office/drawing/2014/main" id="{6714989C-C340-714C-AAF0-9370C1FD04F1}"/>
            </a:ext>
          </a:extLst>
        </xdr:cNvPr>
        <xdr:cNvSpPr txBox="1"/>
      </xdr:nvSpPr>
      <xdr:spPr>
        <a:xfrm>
          <a:off x="6182528" y="2121319"/>
          <a:ext cx="788229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900" i="1">
              <a:solidFill>
                <a:schemeClr val="bg1">
                  <a:lumMod val="50000"/>
                </a:schemeClr>
              </a:solidFill>
            </a:rPr>
            <a:t>country code</a:t>
          </a:r>
        </a:p>
      </xdr:txBody>
    </xdr:sp>
    <xdr:clientData/>
  </xdr:oneCellAnchor>
  <xdr:oneCellAnchor>
    <xdr:from>
      <xdr:col>20</xdr:col>
      <xdr:colOff>83738</xdr:colOff>
      <xdr:row>4</xdr:row>
      <xdr:rowOff>279122</xdr:rowOff>
    </xdr:from>
    <xdr:ext cx="892680" cy="233205"/>
    <xdr:sp macro="" textlink="">
      <xdr:nvSpPr>
        <xdr:cNvPr id="34" name="Textfeld 33">
          <a:extLst>
            <a:ext uri="{FF2B5EF4-FFF2-40B4-BE49-F238E27FC236}">
              <a16:creationId xmlns:a16="http://schemas.microsoft.com/office/drawing/2014/main" id="{D5136735-490E-D949-A022-7CA4A09269D4}"/>
            </a:ext>
          </a:extLst>
        </xdr:cNvPr>
        <xdr:cNvSpPr txBox="1"/>
      </xdr:nvSpPr>
      <xdr:spPr>
        <a:xfrm>
          <a:off x="9364507" y="2121320"/>
          <a:ext cx="89268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900" i="1">
              <a:solidFill>
                <a:schemeClr val="bg1">
                  <a:lumMod val="50000"/>
                </a:schemeClr>
              </a:solidFill>
            </a:rPr>
            <a:t>mobile number</a:t>
          </a:r>
        </a:p>
      </xdr:txBody>
    </xdr:sp>
    <xdr:clientData/>
  </xdr:oneCellAnchor>
  <xdr:oneCellAnchor>
    <xdr:from>
      <xdr:col>24</xdr:col>
      <xdr:colOff>404726</xdr:colOff>
      <xdr:row>6</xdr:row>
      <xdr:rowOff>265164</xdr:rowOff>
    </xdr:from>
    <xdr:ext cx="574260" cy="233205"/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3A86B9D6-D853-F34F-A6F4-BCCEE4488512}"/>
            </a:ext>
          </a:extLst>
        </xdr:cNvPr>
        <xdr:cNvSpPr txBox="1"/>
      </xdr:nvSpPr>
      <xdr:spPr>
        <a:xfrm>
          <a:off x="11471869" y="3028461"/>
          <a:ext cx="57426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900" i="1">
              <a:solidFill>
                <a:schemeClr val="bg1">
                  <a:lumMod val="50000"/>
                </a:schemeClr>
              </a:solidFill>
            </a:rPr>
            <a:t>Standup</a:t>
          </a:r>
        </a:p>
      </xdr:txBody>
    </xdr:sp>
    <xdr:clientData/>
  </xdr:oneCellAnchor>
  <xdr:oneCellAnchor>
    <xdr:from>
      <xdr:col>36</xdr:col>
      <xdr:colOff>41868</xdr:colOff>
      <xdr:row>6</xdr:row>
      <xdr:rowOff>265164</xdr:rowOff>
    </xdr:from>
    <xdr:ext cx="540597" cy="233205"/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FDBE782D-F453-6649-9F31-C60F9679281D}"/>
            </a:ext>
          </a:extLst>
        </xdr:cNvPr>
        <xdr:cNvSpPr txBox="1"/>
      </xdr:nvSpPr>
      <xdr:spPr>
        <a:xfrm>
          <a:off x="16468132" y="3028461"/>
          <a:ext cx="540597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900" i="1">
              <a:solidFill>
                <a:schemeClr val="bg1">
                  <a:lumMod val="50000"/>
                </a:schemeClr>
              </a:solidFill>
            </a:rPr>
            <a:t>Ground</a:t>
          </a:r>
        </a:p>
      </xdr:txBody>
    </xdr:sp>
    <xdr:clientData/>
  </xdr:oneCellAnchor>
  <xdr:oneCellAnchor>
    <xdr:from>
      <xdr:col>15</xdr:col>
      <xdr:colOff>67734</xdr:colOff>
      <xdr:row>2</xdr:row>
      <xdr:rowOff>304799</xdr:rowOff>
    </xdr:from>
    <xdr:ext cx="592213" cy="233205"/>
    <xdr:sp macro="" textlink="">
      <xdr:nvSpPr>
        <xdr:cNvPr id="38" name="Textfeld 37">
          <a:extLst>
            <a:ext uri="{FF2B5EF4-FFF2-40B4-BE49-F238E27FC236}">
              <a16:creationId xmlns:a16="http://schemas.microsoft.com/office/drawing/2014/main" id="{EBD1682A-2DB8-6B48-B38D-7CFA2F62675A}"/>
            </a:ext>
          </a:extLst>
        </xdr:cNvPr>
        <xdr:cNvSpPr txBox="1"/>
      </xdr:nvSpPr>
      <xdr:spPr>
        <a:xfrm>
          <a:off x="7078134" y="1219199"/>
          <a:ext cx="59221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900" i="1">
              <a:solidFill>
                <a:schemeClr val="bg1">
                  <a:lumMod val="50000"/>
                </a:schemeClr>
              </a:solidFill>
            </a:rPr>
            <a:t>adv: LUX</a:t>
          </a:r>
        </a:p>
      </xdr:txBody>
    </xdr:sp>
    <xdr:clientData/>
  </xdr:oneCellAnchor>
  <xdr:twoCellAnchor>
    <xdr:from>
      <xdr:col>0</xdr:col>
      <xdr:colOff>812800</xdr:colOff>
      <xdr:row>21</xdr:row>
      <xdr:rowOff>0</xdr:rowOff>
    </xdr:from>
    <xdr:to>
      <xdr:col>2</xdr:col>
      <xdr:colOff>0</xdr:colOff>
      <xdr:row>27</xdr:row>
      <xdr:rowOff>12700</xdr:rowOff>
    </xdr:to>
    <xdr:sp macro="" textlink="">
      <xdr:nvSpPr>
        <xdr:cNvPr id="39" name="Rechteck 38">
          <a:extLst>
            <a:ext uri="{FF2B5EF4-FFF2-40B4-BE49-F238E27FC236}">
              <a16:creationId xmlns:a16="http://schemas.microsoft.com/office/drawing/2014/main" id="{2F749FE5-7747-124B-9DBF-369831E4D74D}"/>
            </a:ext>
          </a:extLst>
        </xdr:cNvPr>
        <xdr:cNvSpPr/>
      </xdr:nvSpPr>
      <xdr:spPr>
        <a:xfrm>
          <a:off x="812800" y="8039100"/>
          <a:ext cx="279400" cy="125730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1</xdr:col>
      <xdr:colOff>88901</xdr:colOff>
      <xdr:row>32</xdr:row>
      <xdr:rowOff>31682</xdr:rowOff>
    </xdr:from>
    <xdr:to>
      <xdr:col>2</xdr:col>
      <xdr:colOff>774701</xdr:colOff>
      <xdr:row>35</xdr:row>
      <xdr:rowOff>241299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3DAC68AC-D8AB-344F-8E35-1F3513E2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1" y="10356782"/>
          <a:ext cx="952500" cy="1009717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0.59454</cdr:x>
      <cdr:y>0.54844</cdr:y>
    </cdr:from>
    <cdr:to>
      <cdr:x>0.7325</cdr:x>
      <cdr:y>0.82384</cdr:y>
    </cdr:to>
    <cdr:sp macro="" textlink="">
      <cdr:nvSpPr>
        <cdr:cNvPr id="2" name="Rechteck 1">
          <a:extLst xmlns:a="http://schemas.openxmlformats.org/drawingml/2006/main">
            <a:ext uri="{FF2B5EF4-FFF2-40B4-BE49-F238E27FC236}">
              <a16:creationId xmlns:a16="http://schemas.microsoft.com/office/drawing/2014/main" id="{2AF62F09-149F-8B40-AC19-D95E8C3A6ADB}"/>
            </a:ext>
          </a:extLst>
        </cdr:cNvPr>
        <cdr:cNvSpPr/>
      </cdr:nvSpPr>
      <cdr:spPr>
        <a:xfrm xmlns:a="http://schemas.openxmlformats.org/drawingml/2006/main">
          <a:off x="9779050" y="752154"/>
          <a:ext cx="2269161" cy="37769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91440" tIns="45720" rIns="91440" bIns="4572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DE" sz="1800" b="1" cap="none" spc="0">
              <a:ln w="13462">
                <a:noFill/>
                <a:prstDash val="solid"/>
              </a:ln>
              <a:solidFill>
                <a:schemeClr val="bg1"/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OK!</a:t>
          </a:r>
        </a:p>
      </cdr:txBody>
    </cdr:sp>
  </cdr:relSizeAnchor>
  <cdr:relSizeAnchor xmlns:cdr="http://schemas.openxmlformats.org/drawingml/2006/chartDrawing">
    <cdr:from>
      <cdr:x>0.76521</cdr:x>
      <cdr:y>0.54168</cdr:y>
    </cdr:from>
    <cdr:to>
      <cdr:x>0.90317</cdr:x>
      <cdr:y>0.81708</cdr:y>
    </cdr:to>
    <cdr:sp macro="" textlink="">
      <cdr:nvSpPr>
        <cdr:cNvPr id="3" name="Rechteck 2">
          <a:extLst xmlns:a="http://schemas.openxmlformats.org/drawingml/2006/main">
            <a:ext uri="{FF2B5EF4-FFF2-40B4-BE49-F238E27FC236}">
              <a16:creationId xmlns:a16="http://schemas.microsoft.com/office/drawing/2014/main" id="{2AF62F09-149F-8B40-AC19-D95E8C3A6ADB}"/>
            </a:ext>
          </a:extLst>
        </cdr:cNvPr>
        <cdr:cNvSpPr/>
      </cdr:nvSpPr>
      <cdr:spPr>
        <a:xfrm xmlns:a="http://schemas.openxmlformats.org/drawingml/2006/main">
          <a:off x="12586152" y="742884"/>
          <a:ext cx="2269160" cy="37769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91440" tIns="45720" rIns="91440" bIns="4572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DE" sz="1800" b="1" cap="none" spc="0">
              <a:ln w="13462">
                <a:noFill/>
                <a:prstDash val="solid"/>
              </a:ln>
              <a:solidFill>
                <a:schemeClr val="bg1"/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perfect!</a:t>
          </a:r>
        </a:p>
      </cdr:txBody>
    </cdr:sp>
  </cdr:relSizeAnchor>
  <cdr:relSizeAnchor xmlns:cdr="http://schemas.openxmlformats.org/drawingml/2006/chartDrawing">
    <cdr:from>
      <cdr:x>0.91065</cdr:x>
      <cdr:y>0.5552</cdr:y>
    </cdr:from>
    <cdr:to>
      <cdr:x>0.99155</cdr:x>
      <cdr:y>0.8306</cdr:y>
    </cdr:to>
    <cdr:sp macro="" textlink="">
      <cdr:nvSpPr>
        <cdr:cNvPr id="4" name="Rechteck 3">
          <a:extLst xmlns:a="http://schemas.openxmlformats.org/drawingml/2006/main">
            <a:ext uri="{FF2B5EF4-FFF2-40B4-BE49-F238E27FC236}">
              <a16:creationId xmlns:a16="http://schemas.microsoft.com/office/drawing/2014/main" id="{2AF62F09-149F-8B40-AC19-D95E8C3A6ADB}"/>
            </a:ext>
          </a:extLst>
        </cdr:cNvPr>
        <cdr:cNvSpPr/>
      </cdr:nvSpPr>
      <cdr:spPr>
        <a:xfrm xmlns:a="http://schemas.openxmlformats.org/drawingml/2006/main">
          <a:off x="14978299" y="761424"/>
          <a:ext cx="1330612" cy="37769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91440" tIns="45720" rIns="91440" bIns="4572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DE" sz="1800" b="1" cap="none" spc="0">
              <a:ln w="13462">
                <a:noFill/>
                <a:prstDash val="solid"/>
              </a:ln>
              <a:solidFill>
                <a:schemeClr val="bg1"/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too much!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533978</xdr:colOff>
      <xdr:row>1</xdr:row>
      <xdr:rowOff>158750</xdr:rowOff>
    </xdr:from>
    <xdr:ext cx="394147" cy="342786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5C066FA3-797C-744F-AABF-9BF01F9D126A}"/>
            </a:ext>
          </a:extLst>
        </xdr:cNvPr>
        <xdr:cNvSpPr txBox="1"/>
      </xdr:nvSpPr>
      <xdr:spPr>
        <a:xfrm>
          <a:off x="1226705" y="793750"/>
          <a:ext cx="39414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600" b="1"/>
            <a:t>Kg</a:t>
          </a:r>
        </a:p>
      </xdr:txBody>
    </xdr:sp>
    <xdr:clientData/>
  </xdr:oneCellAnchor>
  <xdr:twoCellAnchor>
    <xdr:from>
      <xdr:col>8</xdr:col>
      <xdr:colOff>95250</xdr:colOff>
      <xdr:row>0</xdr:row>
      <xdr:rowOff>0</xdr:rowOff>
    </xdr:from>
    <xdr:to>
      <xdr:col>28</xdr:col>
      <xdr:colOff>391586</xdr:colOff>
      <xdr:row>3</xdr:row>
      <xdr:rowOff>610205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CFF20E33-F13E-A345-A5B5-9F395F180A00}"/>
            </a:ext>
          </a:extLst>
        </xdr:cNvPr>
        <xdr:cNvGrpSpPr/>
      </xdr:nvGrpSpPr>
      <xdr:grpSpPr>
        <a:xfrm>
          <a:off x="6978650" y="0"/>
          <a:ext cx="18317636" cy="2515205"/>
          <a:chOff x="6711749" y="0"/>
          <a:chExt cx="20834551" cy="2523405"/>
        </a:xfrm>
      </xdr:grpSpPr>
      <xdr:pic>
        <xdr:nvPicPr>
          <xdr:cNvPr id="6" name="Grafik 5">
            <a:extLst>
              <a:ext uri="{FF2B5EF4-FFF2-40B4-BE49-F238E27FC236}">
                <a16:creationId xmlns:a16="http://schemas.microsoft.com/office/drawing/2014/main" id="{F07FCFD9-72D0-3D4C-BE66-2A8577D434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11749" y="0"/>
            <a:ext cx="8058351" cy="2497282"/>
          </a:xfrm>
          <a:prstGeom prst="rect">
            <a:avLst/>
          </a:prstGeom>
        </xdr:spPr>
      </xdr:pic>
      <xdr:pic>
        <xdr:nvPicPr>
          <xdr:cNvPr id="8" name="Grafik 7">
            <a:extLst>
              <a:ext uri="{FF2B5EF4-FFF2-40B4-BE49-F238E27FC236}">
                <a16:creationId xmlns:a16="http://schemas.microsoft.com/office/drawing/2014/main" id="{766DD671-FEA6-4448-8FC0-CBCAD70BD8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20900" y="0"/>
            <a:ext cx="8343900" cy="2523405"/>
          </a:xfrm>
          <a:prstGeom prst="rect">
            <a:avLst/>
          </a:prstGeom>
        </xdr:spPr>
      </xdr:pic>
      <xdr:pic>
        <xdr:nvPicPr>
          <xdr:cNvPr id="10" name="Grafik 9">
            <a:extLst>
              <a:ext uri="{FF2B5EF4-FFF2-40B4-BE49-F238E27FC236}">
                <a16:creationId xmlns:a16="http://schemas.microsoft.com/office/drawing/2014/main" id="{859564F9-9873-D44A-86E5-001ED63B14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114000" y="0"/>
            <a:ext cx="4432300" cy="1333500"/>
          </a:xfrm>
          <a:prstGeom prst="rect">
            <a:avLst/>
          </a:prstGeom>
        </xdr:spPr>
      </xdr:pic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DEEA5F93-4C12-4044-B955-BE1156F63F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101300" y="1257300"/>
            <a:ext cx="4318000" cy="1264110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88309</xdr:colOff>
      <xdr:row>4</xdr:row>
      <xdr:rowOff>109395</xdr:rowOff>
    </xdr:from>
    <xdr:to>
      <xdr:col>10</xdr:col>
      <xdr:colOff>613237</xdr:colOff>
      <xdr:row>12</xdr:row>
      <xdr:rowOff>126007</xdr:rowOff>
    </xdr:to>
    <xdr:grpSp>
      <xdr:nvGrpSpPr>
        <xdr:cNvPr id="62" name="Gruppieren 61">
          <a:extLst>
            <a:ext uri="{FF2B5EF4-FFF2-40B4-BE49-F238E27FC236}">
              <a16:creationId xmlns:a16="http://schemas.microsoft.com/office/drawing/2014/main" id="{EC1DFB1B-A08F-3C47-A78D-7678A4410B5C}"/>
            </a:ext>
          </a:extLst>
        </xdr:cNvPr>
        <xdr:cNvGrpSpPr/>
      </xdr:nvGrpSpPr>
      <xdr:grpSpPr>
        <a:xfrm>
          <a:off x="88309" y="922195"/>
          <a:ext cx="8337968" cy="1642212"/>
          <a:chOff x="87055" y="196245"/>
          <a:chExt cx="8398928" cy="1641584"/>
        </a:xfrm>
      </xdr:grpSpPr>
      <xdr:graphicFrame macro="">
        <xdr:nvGraphicFramePr>
          <xdr:cNvPr id="11" name="Diagramm 10">
            <a:extLst>
              <a:ext uri="{FF2B5EF4-FFF2-40B4-BE49-F238E27FC236}">
                <a16:creationId xmlns:a16="http://schemas.microsoft.com/office/drawing/2014/main" id="{A92412A9-525A-414E-A65F-EA90C74D72A0}"/>
              </a:ext>
            </a:extLst>
          </xdr:cNvPr>
          <xdr:cNvGraphicFramePr/>
        </xdr:nvGraphicFramePr>
        <xdr:xfrm>
          <a:off x="87055" y="196465"/>
          <a:ext cx="2108232" cy="1640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6" name="Diagramm 15">
            <a:extLst>
              <a:ext uri="{FF2B5EF4-FFF2-40B4-BE49-F238E27FC236}">
                <a16:creationId xmlns:a16="http://schemas.microsoft.com/office/drawing/2014/main" id="{0C4C5140-2477-F34C-A005-94DD4E96C9A6}"/>
              </a:ext>
            </a:extLst>
          </xdr:cNvPr>
          <xdr:cNvGraphicFramePr/>
        </xdr:nvGraphicFramePr>
        <xdr:xfrm>
          <a:off x="4289432" y="196245"/>
          <a:ext cx="2099357" cy="1640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4" name="Diagramm 13">
            <a:extLst>
              <a:ext uri="{FF2B5EF4-FFF2-40B4-BE49-F238E27FC236}">
                <a16:creationId xmlns:a16="http://schemas.microsoft.com/office/drawing/2014/main" id="{980B911B-7B3E-B645-9DB5-1585B72BDEC5}"/>
              </a:ext>
            </a:extLst>
          </xdr:cNvPr>
          <xdr:cNvGraphicFramePr/>
        </xdr:nvGraphicFramePr>
        <xdr:xfrm>
          <a:off x="2185026" y="197553"/>
          <a:ext cx="2100611" cy="16402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8" name="Diagramm 17">
            <a:extLst>
              <a:ext uri="{FF2B5EF4-FFF2-40B4-BE49-F238E27FC236}">
                <a16:creationId xmlns:a16="http://schemas.microsoft.com/office/drawing/2014/main" id="{C0B1527C-5B9A-7648-B2D4-889FF69C4E78}"/>
              </a:ext>
            </a:extLst>
          </xdr:cNvPr>
          <xdr:cNvGraphicFramePr/>
        </xdr:nvGraphicFramePr>
        <xdr:xfrm>
          <a:off x="6388404" y="197303"/>
          <a:ext cx="2097579" cy="16402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oneCellAnchor>
    <xdr:from>
      <xdr:col>5</xdr:col>
      <xdr:colOff>599057</xdr:colOff>
      <xdr:row>22</xdr:row>
      <xdr:rowOff>83868</xdr:rowOff>
    </xdr:from>
    <xdr:ext cx="184731" cy="264560"/>
    <xdr:sp macro="" textlink="">
      <xdr:nvSpPr>
        <xdr:cNvPr id="23" name="Textfeld 22">
          <a:extLst>
            <a:ext uri="{FF2B5EF4-FFF2-40B4-BE49-F238E27FC236}">
              <a16:creationId xmlns:a16="http://schemas.microsoft.com/office/drawing/2014/main" id="{E21E1B3F-961C-F54F-8EFA-B1DBD032FE8A}"/>
            </a:ext>
          </a:extLst>
        </xdr:cNvPr>
        <xdr:cNvSpPr txBox="1"/>
      </xdr:nvSpPr>
      <xdr:spPr>
        <a:xfrm>
          <a:off x="4313208" y="456481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twoCellAnchor>
    <xdr:from>
      <xdr:col>0</xdr:col>
      <xdr:colOff>92363</xdr:colOff>
      <xdr:row>13</xdr:row>
      <xdr:rowOff>35648</xdr:rowOff>
    </xdr:from>
    <xdr:to>
      <xdr:col>2</xdr:col>
      <xdr:colOff>503610</xdr:colOff>
      <xdr:row>21</xdr:row>
      <xdr:rowOff>175732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C2DE6E3F-9DC1-1443-A0DA-985143230E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437842</xdr:colOff>
      <xdr:row>13</xdr:row>
      <xdr:rowOff>36137</xdr:rowOff>
    </xdr:from>
    <xdr:to>
      <xdr:col>6</xdr:col>
      <xdr:colOff>558765</xdr:colOff>
      <xdr:row>21</xdr:row>
      <xdr:rowOff>176221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3D080AD0-97E5-7148-88EE-C52F734801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500766</xdr:colOff>
      <xdr:row>13</xdr:row>
      <xdr:rowOff>35816</xdr:rowOff>
    </xdr:from>
    <xdr:to>
      <xdr:col>10</xdr:col>
      <xdr:colOff>622300</xdr:colOff>
      <xdr:row>21</xdr:row>
      <xdr:rowOff>175900</xdr:rowOff>
    </xdr:to>
    <xdr:graphicFrame macro="">
      <xdr:nvGraphicFramePr>
        <xdr:cNvPr id="37" name="Diagramm 36">
          <a:extLst>
            <a:ext uri="{FF2B5EF4-FFF2-40B4-BE49-F238E27FC236}">
              <a16:creationId xmlns:a16="http://schemas.microsoft.com/office/drawing/2014/main" id="{CA8EE2A7-7834-564A-8181-97DA256A4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561885</xdr:colOff>
      <xdr:row>14</xdr:row>
      <xdr:rowOff>144658</xdr:rowOff>
    </xdr:from>
    <xdr:to>
      <xdr:col>10</xdr:col>
      <xdr:colOff>484826</xdr:colOff>
      <xdr:row>15</xdr:row>
      <xdr:rowOff>194212</xdr:rowOff>
    </xdr:to>
    <xdr:grpSp>
      <xdr:nvGrpSpPr>
        <xdr:cNvPr id="38" name="Gruppieren 37">
          <a:extLst>
            <a:ext uri="{FF2B5EF4-FFF2-40B4-BE49-F238E27FC236}">
              <a16:creationId xmlns:a16="http://schemas.microsoft.com/office/drawing/2014/main" id="{36185A7A-C41E-5549-AA7E-6A6ED6D436D0}"/>
            </a:ext>
          </a:extLst>
        </xdr:cNvPr>
        <xdr:cNvGrpSpPr/>
      </xdr:nvGrpSpPr>
      <xdr:grpSpPr>
        <a:xfrm>
          <a:off x="5083085" y="2989458"/>
          <a:ext cx="3214781" cy="252754"/>
          <a:chOff x="2328122" y="2205172"/>
          <a:chExt cx="3227284" cy="252339"/>
        </a:xfrm>
      </xdr:grpSpPr>
      <xdr:sp macro="" textlink="">
        <xdr:nvSpPr>
          <xdr:cNvPr id="39" name="Textfeld 38">
            <a:extLst>
              <a:ext uri="{FF2B5EF4-FFF2-40B4-BE49-F238E27FC236}">
                <a16:creationId xmlns:a16="http://schemas.microsoft.com/office/drawing/2014/main" id="{764CC41B-0881-F543-AE2E-2192C01E5C9E}"/>
              </a:ext>
            </a:extLst>
          </xdr:cNvPr>
          <xdr:cNvSpPr txBox="1"/>
        </xdr:nvSpPr>
        <xdr:spPr>
          <a:xfrm>
            <a:off x="2328122" y="2205172"/>
            <a:ext cx="599972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800" b="1"/>
              <a:t>dominant</a:t>
            </a:r>
          </a:p>
        </xdr:txBody>
      </xdr:sp>
      <xdr:sp macro="" textlink="">
        <xdr:nvSpPr>
          <xdr:cNvPr id="40" name="Textfeld 39">
            <a:extLst>
              <a:ext uri="{FF2B5EF4-FFF2-40B4-BE49-F238E27FC236}">
                <a16:creationId xmlns:a16="http://schemas.microsoft.com/office/drawing/2014/main" id="{B5C06413-54D8-724B-8AE1-92AFE702324C}"/>
              </a:ext>
            </a:extLst>
          </xdr:cNvPr>
          <xdr:cNvSpPr txBox="1"/>
        </xdr:nvSpPr>
        <xdr:spPr>
          <a:xfrm>
            <a:off x="2816672" y="2213833"/>
            <a:ext cx="453457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800" b="1"/>
              <a:t>classic</a:t>
            </a:r>
          </a:p>
        </xdr:txBody>
      </xdr:sp>
      <xdr:sp macro="" textlink="">
        <xdr:nvSpPr>
          <xdr:cNvPr id="41" name="Textfeld 40">
            <a:extLst>
              <a:ext uri="{FF2B5EF4-FFF2-40B4-BE49-F238E27FC236}">
                <a16:creationId xmlns:a16="http://schemas.microsoft.com/office/drawing/2014/main" id="{C9BB0A28-60D2-DF49-AAF8-EFFB923C6F65}"/>
              </a:ext>
            </a:extLst>
          </xdr:cNvPr>
          <xdr:cNvSpPr txBox="1"/>
        </xdr:nvSpPr>
        <xdr:spPr>
          <a:xfrm>
            <a:off x="3323448" y="2216977"/>
            <a:ext cx="320024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800" b="1"/>
              <a:t>hip</a:t>
            </a:r>
          </a:p>
        </xdr:txBody>
      </xdr:sp>
      <xdr:sp macro="" textlink="">
        <xdr:nvSpPr>
          <xdr:cNvPr id="42" name="Textfeld 41">
            <a:extLst>
              <a:ext uri="{FF2B5EF4-FFF2-40B4-BE49-F238E27FC236}">
                <a16:creationId xmlns:a16="http://schemas.microsoft.com/office/drawing/2014/main" id="{764DB90E-9021-B243-AD26-B603BEFFECF7}"/>
              </a:ext>
            </a:extLst>
          </xdr:cNvPr>
          <xdr:cNvSpPr txBox="1"/>
        </xdr:nvSpPr>
        <xdr:spPr>
          <a:xfrm>
            <a:off x="3744570" y="2239951"/>
            <a:ext cx="401072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800" b="1"/>
              <a:t>cross</a:t>
            </a:r>
          </a:p>
        </xdr:txBody>
      </xdr:sp>
      <xdr:sp macro="" textlink="">
        <xdr:nvSpPr>
          <xdr:cNvPr id="43" name="Textfeld 42">
            <a:extLst>
              <a:ext uri="{FF2B5EF4-FFF2-40B4-BE49-F238E27FC236}">
                <a16:creationId xmlns:a16="http://schemas.microsoft.com/office/drawing/2014/main" id="{2E071F58-E0B6-6144-93EF-A885BF02D7CF}"/>
              </a:ext>
            </a:extLst>
          </xdr:cNvPr>
          <xdr:cNvSpPr txBox="1"/>
        </xdr:nvSpPr>
        <xdr:spPr>
          <a:xfrm>
            <a:off x="4311655" y="2225015"/>
            <a:ext cx="454163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800" b="1"/>
              <a:t>sleeve</a:t>
            </a:r>
          </a:p>
        </xdr:txBody>
      </xdr:sp>
      <xdr:sp macro="" textlink="">
        <xdr:nvSpPr>
          <xdr:cNvPr id="44" name="Textfeld 43">
            <a:extLst>
              <a:ext uri="{FF2B5EF4-FFF2-40B4-BE49-F238E27FC236}">
                <a16:creationId xmlns:a16="http://schemas.microsoft.com/office/drawing/2014/main" id="{D3A6C716-92F6-644E-915A-223A949D8B3B}"/>
              </a:ext>
            </a:extLst>
          </xdr:cNvPr>
          <xdr:cNvSpPr txBox="1"/>
        </xdr:nvSpPr>
        <xdr:spPr>
          <a:xfrm>
            <a:off x="4710398" y="2227663"/>
            <a:ext cx="420308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800" b="1"/>
              <a:t>collar</a:t>
            </a:r>
          </a:p>
        </xdr:txBody>
      </xdr:sp>
      <xdr:sp macro="" textlink="">
        <xdr:nvSpPr>
          <xdr:cNvPr id="45" name="Textfeld 44">
            <a:extLst>
              <a:ext uri="{FF2B5EF4-FFF2-40B4-BE49-F238E27FC236}">
                <a16:creationId xmlns:a16="http://schemas.microsoft.com/office/drawing/2014/main" id="{7D83E0A8-1F9A-3347-894E-184B0587CD03}"/>
              </a:ext>
            </a:extLst>
          </xdr:cNvPr>
          <xdr:cNvSpPr txBox="1"/>
        </xdr:nvSpPr>
        <xdr:spPr>
          <a:xfrm>
            <a:off x="5142857" y="2225812"/>
            <a:ext cx="412549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800" b="1"/>
              <a:t>sided</a:t>
            </a:r>
          </a:p>
        </xdr:txBody>
      </xdr:sp>
    </xdr:grpSp>
    <xdr:clientData/>
  </xdr:twoCellAnchor>
  <xdr:twoCellAnchor>
    <xdr:from>
      <xdr:col>9</xdr:col>
      <xdr:colOff>26945</xdr:colOff>
      <xdr:row>14</xdr:row>
      <xdr:rowOff>79657</xdr:rowOff>
    </xdr:from>
    <xdr:to>
      <xdr:col>10</xdr:col>
      <xdr:colOff>430993</xdr:colOff>
      <xdr:row>15</xdr:row>
      <xdr:rowOff>117483</xdr:rowOff>
    </xdr:to>
    <xdr:grpSp>
      <xdr:nvGrpSpPr>
        <xdr:cNvPr id="55" name="Gruppieren 54">
          <a:extLst>
            <a:ext uri="{FF2B5EF4-FFF2-40B4-BE49-F238E27FC236}">
              <a16:creationId xmlns:a16="http://schemas.microsoft.com/office/drawing/2014/main" id="{E0A76ECA-3256-A649-8E1B-260DC00015FB}"/>
            </a:ext>
          </a:extLst>
        </xdr:cNvPr>
        <xdr:cNvGrpSpPr/>
      </xdr:nvGrpSpPr>
      <xdr:grpSpPr>
        <a:xfrm>
          <a:off x="7017025" y="2924457"/>
          <a:ext cx="1227008" cy="241026"/>
          <a:chOff x="3645280" y="2568125"/>
          <a:chExt cx="1227625" cy="237947"/>
        </a:xfrm>
      </xdr:grpSpPr>
      <xdr:sp macro="" textlink="">
        <xdr:nvSpPr>
          <xdr:cNvPr id="56" name="Textfeld 55">
            <a:extLst>
              <a:ext uri="{FF2B5EF4-FFF2-40B4-BE49-F238E27FC236}">
                <a16:creationId xmlns:a16="http://schemas.microsoft.com/office/drawing/2014/main" id="{DD1A2AC9-76D0-9341-A495-158DE4D9BB7F}"/>
              </a:ext>
            </a:extLst>
          </xdr:cNvPr>
          <xdr:cNvSpPr txBox="1"/>
        </xdr:nvSpPr>
        <xdr:spPr>
          <a:xfrm>
            <a:off x="3645280" y="2584320"/>
            <a:ext cx="516859" cy="16086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de-DE" sz="800" b="1"/>
              <a:t>double</a:t>
            </a:r>
          </a:p>
        </xdr:txBody>
      </xdr:sp>
      <xdr:sp macro="" textlink="">
        <xdr:nvSpPr>
          <xdr:cNvPr id="57" name="Textfeld 56">
            <a:extLst>
              <a:ext uri="{FF2B5EF4-FFF2-40B4-BE49-F238E27FC236}">
                <a16:creationId xmlns:a16="http://schemas.microsoft.com/office/drawing/2014/main" id="{82F7428F-C12A-6344-A92D-B64311649F0B}"/>
              </a:ext>
            </a:extLst>
          </xdr:cNvPr>
          <xdr:cNvSpPr txBox="1"/>
        </xdr:nvSpPr>
        <xdr:spPr>
          <a:xfrm>
            <a:off x="4052955" y="2588512"/>
            <a:ext cx="481863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800" b="1"/>
              <a:t>double</a:t>
            </a:r>
          </a:p>
        </xdr:txBody>
      </xdr:sp>
      <xdr:sp macro="" textlink="">
        <xdr:nvSpPr>
          <xdr:cNvPr id="58" name="Textfeld 57">
            <a:extLst>
              <a:ext uri="{FF2B5EF4-FFF2-40B4-BE49-F238E27FC236}">
                <a16:creationId xmlns:a16="http://schemas.microsoft.com/office/drawing/2014/main" id="{C5ED040C-4B4B-884A-80F2-C46E4B6452AF}"/>
              </a:ext>
            </a:extLst>
          </xdr:cNvPr>
          <xdr:cNvSpPr txBox="1"/>
        </xdr:nvSpPr>
        <xdr:spPr>
          <a:xfrm>
            <a:off x="4526400" y="2568125"/>
            <a:ext cx="346505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800" b="1"/>
              <a:t>one</a:t>
            </a:r>
          </a:p>
        </xdr:txBody>
      </xdr:sp>
    </xdr:grpSp>
    <xdr:clientData/>
  </xdr:twoCellAnchor>
  <xdr:twoCellAnchor>
    <xdr:from>
      <xdr:col>0</xdr:col>
      <xdr:colOff>91722</xdr:colOff>
      <xdr:row>22</xdr:row>
      <xdr:rowOff>112043</xdr:rowOff>
    </xdr:from>
    <xdr:to>
      <xdr:col>3</xdr:col>
      <xdr:colOff>752135</xdr:colOff>
      <xdr:row>31</xdr:row>
      <xdr:rowOff>19390</xdr:rowOff>
    </xdr:to>
    <xdr:graphicFrame macro="">
      <xdr:nvGraphicFramePr>
        <xdr:cNvPr id="60" name="Diagramm 59">
          <a:extLst>
            <a:ext uri="{FF2B5EF4-FFF2-40B4-BE49-F238E27FC236}">
              <a16:creationId xmlns:a16="http://schemas.microsoft.com/office/drawing/2014/main" id="{AA1052D3-DFB5-C446-A009-5976DEE5A0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813290</xdr:colOff>
      <xdr:row>24</xdr:row>
      <xdr:rowOff>137752</xdr:rowOff>
    </xdr:from>
    <xdr:to>
      <xdr:col>3</xdr:col>
      <xdr:colOff>789302</xdr:colOff>
      <xdr:row>31</xdr:row>
      <xdr:rowOff>116585</xdr:rowOff>
    </xdr:to>
    <xdr:sp macro="" textlink="">
      <xdr:nvSpPr>
        <xdr:cNvPr id="61" name="Textfeld 60">
          <a:extLst>
            <a:ext uri="{FF2B5EF4-FFF2-40B4-BE49-F238E27FC236}">
              <a16:creationId xmlns:a16="http://schemas.microsoft.com/office/drawing/2014/main" id="{DF420FDA-3A42-E04B-988B-7C13C08EA067}"/>
            </a:ext>
          </a:extLst>
        </xdr:cNvPr>
        <xdr:cNvSpPr txBox="1"/>
      </xdr:nvSpPr>
      <xdr:spPr>
        <a:xfrm>
          <a:off x="2046300" y="5020470"/>
          <a:ext cx="802128" cy="14029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" sz="1000" b="1">
              <a:solidFill>
                <a:schemeClr val="accent6"/>
              </a:solidFill>
            </a:rPr>
            <a:t>I was a bit stronger!</a:t>
          </a:r>
        </a:p>
        <a:p>
          <a:r>
            <a:rPr lang="en" sz="1000" b="1">
              <a:solidFill>
                <a:srgbClr val="00B0F0"/>
              </a:solidFill>
            </a:rPr>
            <a:t>I was much stronger</a:t>
          </a:r>
        </a:p>
        <a:p>
          <a:r>
            <a:rPr lang="en" sz="1000" b="1">
              <a:solidFill>
                <a:schemeClr val="accent4"/>
              </a:solidFill>
            </a:rPr>
            <a:t>I was a bit weaker</a:t>
          </a:r>
        </a:p>
        <a:p>
          <a:r>
            <a:rPr lang="en" sz="1000" b="1">
              <a:solidFill>
                <a:schemeClr val="accent6">
                  <a:lumMod val="50000"/>
                </a:schemeClr>
              </a:solidFill>
            </a:rPr>
            <a:t>I was much weaker</a:t>
          </a:r>
          <a:endParaRPr lang="de-DE" sz="1000" b="1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2</xdr:col>
      <xdr:colOff>519186</xdr:colOff>
      <xdr:row>14</xdr:row>
      <xdr:rowOff>133405</xdr:rowOff>
    </xdr:from>
    <xdr:to>
      <xdr:col>6</xdr:col>
      <xdr:colOff>442127</xdr:colOff>
      <xdr:row>15</xdr:row>
      <xdr:rowOff>182959</xdr:rowOff>
    </xdr:to>
    <xdr:grpSp>
      <xdr:nvGrpSpPr>
        <xdr:cNvPr id="64" name="Gruppieren 63">
          <a:extLst>
            <a:ext uri="{FF2B5EF4-FFF2-40B4-BE49-F238E27FC236}">
              <a16:creationId xmlns:a16="http://schemas.microsoft.com/office/drawing/2014/main" id="{7A177A33-484E-D04F-8DAA-3A947E286CE1}"/>
            </a:ext>
          </a:extLst>
        </xdr:cNvPr>
        <xdr:cNvGrpSpPr/>
      </xdr:nvGrpSpPr>
      <xdr:grpSpPr>
        <a:xfrm>
          <a:off x="1748546" y="2978205"/>
          <a:ext cx="3214781" cy="252754"/>
          <a:chOff x="2328122" y="2205172"/>
          <a:chExt cx="3227284" cy="252339"/>
        </a:xfrm>
      </xdr:grpSpPr>
      <xdr:sp macro="" textlink="">
        <xdr:nvSpPr>
          <xdr:cNvPr id="65" name="Textfeld 64">
            <a:extLst>
              <a:ext uri="{FF2B5EF4-FFF2-40B4-BE49-F238E27FC236}">
                <a16:creationId xmlns:a16="http://schemas.microsoft.com/office/drawing/2014/main" id="{154F7F26-DE99-344C-8BCC-34CC0D87F10F}"/>
              </a:ext>
            </a:extLst>
          </xdr:cNvPr>
          <xdr:cNvSpPr txBox="1"/>
        </xdr:nvSpPr>
        <xdr:spPr>
          <a:xfrm>
            <a:off x="2328122" y="2205172"/>
            <a:ext cx="599972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800" b="1"/>
              <a:t>dominant</a:t>
            </a:r>
          </a:p>
        </xdr:txBody>
      </xdr:sp>
      <xdr:sp macro="" textlink="">
        <xdr:nvSpPr>
          <xdr:cNvPr id="66" name="Textfeld 65">
            <a:extLst>
              <a:ext uri="{FF2B5EF4-FFF2-40B4-BE49-F238E27FC236}">
                <a16:creationId xmlns:a16="http://schemas.microsoft.com/office/drawing/2014/main" id="{6DB382FA-5195-DF41-A36B-B72972C001FC}"/>
              </a:ext>
            </a:extLst>
          </xdr:cNvPr>
          <xdr:cNvSpPr txBox="1"/>
        </xdr:nvSpPr>
        <xdr:spPr>
          <a:xfrm>
            <a:off x="2816672" y="2213833"/>
            <a:ext cx="453457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800" b="1"/>
              <a:t>classic</a:t>
            </a:r>
          </a:p>
        </xdr:txBody>
      </xdr:sp>
      <xdr:sp macro="" textlink="">
        <xdr:nvSpPr>
          <xdr:cNvPr id="67" name="Textfeld 66">
            <a:extLst>
              <a:ext uri="{FF2B5EF4-FFF2-40B4-BE49-F238E27FC236}">
                <a16:creationId xmlns:a16="http://schemas.microsoft.com/office/drawing/2014/main" id="{FCB09C56-2C1F-BD45-BE2A-2B2D685BA1FE}"/>
              </a:ext>
            </a:extLst>
          </xdr:cNvPr>
          <xdr:cNvSpPr txBox="1"/>
        </xdr:nvSpPr>
        <xdr:spPr>
          <a:xfrm>
            <a:off x="3323448" y="2216977"/>
            <a:ext cx="320024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800" b="1"/>
              <a:t>hip</a:t>
            </a:r>
          </a:p>
        </xdr:txBody>
      </xdr:sp>
      <xdr:sp macro="" textlink="">
        <xdr:nvSpPr>
          <xdr:cNvPr id="68" name="Textfeld 67">
            <a:extLst>
              <a:ext uri="{FF2B5EF4-FFF2-40B4-BE49-F238E27FC236}">
                <a16:creationId xmlns:a16="http://schemas.microsoft.com/office/drawing/2014/main" id="{B640E127-D0E0-A440-80FF-D846A8C4AA7F}"/>
              </a:ext>
            </a:extLst>
          </xdr:cNvPr>
          <xdr:cNvSpPr txBox="1"/>
        </xdr:nvSpPr>
        <xdr:spPr>
          <a:xfrm>
            <a:off x="3744570" y="2239951"/>
            <a:ext cx="401072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800" b="1"/>
              <a:t>cross</a:t>
            </a:r>
          </a:p>
        </xdr:txBody>
      </xdr:sp>
      <xdr:sp macro="" textlink="">
        <xdr:nvSpPr>
          <xdr:cNvPr id="69" name="Textfeld 68">
            <a:extLst>
              <a:ext uri="{FF2B5EF4-FFF2-40B4-BE49-F238E27FC236}">
                <a16:creationId xmlns:a16="http://schemas.microsoft.com/office/drawing/2014/main" id="{6AA60A3F-F87D-0D46-BB08-2FF930BEB6E1}"/>
              </a:ext>
            </a:extLst>
          </xdr:cNvPr>
          <xdr:cNvSpPr txBox="1"/>
        </xdr:nvSpPr>
        <xdr:spPr>
          <a:xfrm>
            <a:off x="4311655" y="2225015"/>
            <a:ext cx="454163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800" b="1"/>
              <a:t>sleeve</a:t>
            </a:r>
          </a:p>
        </xdr:txBody>
      </xdr:sp>
      <xdr:sp macro="" textlink="">
        <xdr:nvSpPr>
          <xdr:cNvPr id="70" name="Textfeld 69">
            <a:extLst>
              <a:ext uri="{FF2B5EF4-FFF2-40B4-BE49-F238E27FC236}">
                <a16:creationId xmlns:a16="http://schemas.microsoft.com/office/drawing/2014/main" id="{E6C993B1-1F19-7742-813B-301850EC97D0}"/>
              </a:ext>
            </a:extLst>
          </xdr:cNvPr>
          <xdr:cNvSpPr txBox="1"/>
        </xdr:nvSpPr>
        <xdr:spPr>
          <a:xfrm>
            <a:off x="4710398" y="2227663"/>
            <a:ext cx="420308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800" b="1"/>
              <a:t>collar</a:t>
            </a:r>
          </a:p>
        </xdr:txBody>
      </xdr:sp>
      <xdr:sp macro="" textlink="">
        <xdr:nvSpPr>
          <xdr:cNvPr id="71" name="Textfeld 70">
            <a:extLst>
              <a:ext uri="{FF2B5EF4-FFF2-40B4-BE49-F238E27FC236}">
                <a16:creationId xmlns:a16="http://schemas.microsoft.com/office/drawing/2014/main" id="{50D016AE-50AA-0248-93A6-14148FE5BF9A}"/>
              </a:ext>
            </a:extLst>
          </xdr:cNvPr>
          <xdr:cNvSpPr txBox="1"/>
        </xdr:nvSpPr>
        <xdr:spPr>
          <a:xfrm>
            <a:off x="5142857" y="2225812"/>
            <a:ext cx="412549" cy="217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DE" sz="800" b="1"/>
              <a:t>sided</a:t>
            </a:r>
          </a:p>
        </xdr:txBody>
      </xdr:sp>
    </xdr:grpSp>
    <xdr:clientData/>
  </xdr:twoCellAnchor>
  <xdr:twoCellAnchor>
    <xdr:from>
      <xdr:col>6</xdr:col>
      <xdr:colOff>71887</xdr:colOff>
      <xdr:row>14</xdr:row>
      <xdr:rowOff>88218</xdr:rowOff>
    </xdr:from>
    <xdr:to>
      <xdr:col>6</xdr:col>
      <xdr:colOff>418146</xdr:colOff>
      <xdr:row>15</xdr:row>
      <xdr:rowOff>105694</xdr:rowOff>
    </xdr:to>
    <xdr:sp macro="" textlink="">
      <xdr:nvSpPr>
        <xdr:cNvPr id="72" name="Textfeld 71">
          <a:extLst>
            <a:ext uri="{FF2B5EF4-FFF2-40B4-BE49-F238E27FC236}">
              <a16:creationId xmlns:a16="http://schemas.microsoft.com/office/drawing/2014/main" id="{C1BC3B3F-8373-424E-8C1A-A4832F962351}"/>
            </a:ext>
          </a:extLst>
        </xdr:cNvPr>
        <xdr:cNvSpPr txBox="1"/>
      </xdr:nvSpPr>
      <xdr:spPr>
        <a:xfrm>
          <a:off x="4634480" y="2941798"/>
          <a:ext cx="346259" cy="2213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de-DE" sz="800" b="1"/>
            <a:t>one</a:t>
          </a:r>
        </a:p>
      </xdr:txBody>
    </xdr:sp>
    <xdr:clientData/>
  </xdr:twoCellAnchor>
  <xdr:twoCellAnchor>
    <xdr:from>
      <xdr:col>5</xdr:col>
      <xdr:colOff>407358</xdr:colOff>
      <xdr:row>14</xdr:row>
      <xdr:rowOff>84660</xdr:rowOff>
    </xdr:from>
    <xdr:to>
      <xdr:col>6</xdr:col>
      <xdr:colOff>66175</xdr:colOff>
      <xdr:row>15</xdr:row>
      <xdr:rowOff>102136</xdr:rowOff>
    </xdr:to>
    <xdr:sp macro="" textlink="">
      <xdr:nvSpPr>
        <xdr:cNvPr id="73" name="Textfeld 72">
          <a:extLst>
            <a:ext uri="{FF2B5EF4-FFF2-40B4-BE49-F238E27FC236}">
              <a16:creationId xmlns:a16="http://schemas.microsoft.com/office/drawing/2014/main" id="{E7E5363A-9CE4-794A-A402-B30F62021E12}"/>
            </a:ext>
          </a:extLst>
        </xdr:cNvPr>
        <xdr:cNvSpPr txBox="1"/>
      </xdr:nvSpPr>
      <xdr:spPr>
        <a:xfrm>
          <a:off x="4138963" y="2938240"/>
          <a:ext cx="489805" cy="2213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de-DE" sz="800" b="1"/>
            <a:t>double</a:t>
          </a:r>
        </a:p>
      </xdr:txBody>
    </xdr:sp>
    <xdr:clientData/>
  </xdr:twoCellAnchor>
  <xdr:twoCellAnchor>
    <xdr:from>
      <xdr:col>5</xdr:col>
      <xdr:colOff>7988</xdr:colOff>
      <xdr:row>14</xdr:row>
      <xdr:rowOff>84660</xdr:rowOff>
    </xdr:from>
    <xdr:to>
      <xdr:col>5</xdr:col>
      <xdr:colOff>524480</xdr:colOff>
      <xdr:row>15</xdr:row>
      <xdr:rowOff>45549</xdr:rowOff>
    </xdr:to>
    <xdr:sp macro="" textlink="">
      <xdr:nvSpPr>
        <xdr:cNvPr id="74" name="Textfeld 73">
          <a:extLst>
            <a:ext uri="{FF2B5EF4-FFF2-40B4-BE49-F238E27FC236}">
              <a16:creationId xmlns:a16="http://schemas.microsoft.com/office/drawing/2014/main" id="{0B76A45D-C505-1748-A13F-788C18E100CE}"/>
            </a:ext>
          </a:extLst>
        </xdr:cNvPr>
        <xdr:cNvSpPr txBox="1"/>
      </xdr:nvSpPr>
      <xdr:spPr>
        <a:xfrm>
          <a:off x="3739593" y="2938240"/>
          <a:ext cx="516492" cy="1647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de-DE" sz="800" b="1"/>
            <a:t>double</a:t>
          </a:r>
        </a:p>
      </xdr:txBody>
    </xdr:sp>
    <xdr:clientData/>
  </xdr:twoCellAnchor>
  <xdr:twoCellAnchor>
    <xdr:from>
      <xdr:col>1</xdr:col>
      <xdr:colOff>2879</xdr:colOff>
      <xdr:row>14</xdr:row>
      <xdr:rowOff>52405</xdr:rowOff>
    </xdr:from>
    <xdr:to>
      <xdr:col>1</xdr:col>
      <xdr:colOff>497390</xdr:colOff>
      <xdr:row>15</xdr:row>
      <xdr:rowOff>56717</xdr:rowOff>
    </xdr:to>
    <xdr:sp macro="" textlink="">
      <xdr:nvSpPr>
        <xdr:cNvPr id="21" name="Textfeld 1">
          <a:extLst>
            <a:ext uri="{FF2B5EF4-FFF2-40B4-BE49-F238E27FC236}">
              <a16:creationId xmlns:a16="http://schemas.microsoft.com/office/drawing/2014/main" id="{1EC4745B-EDA3-6044-A8F2-9F0CDED0794A}"/>
            </a:ext>
          </a:extLst>
        </xdr:cNvPr>
        <xdr:cNvSpPr txBox="1"/>
      </xdr:nvSpPr>
      <xdr:spPr>
        <a:xfrm>
          <a:off x="364072" y="2825433"/>
          <a:ext cx="494511" cy="2023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de-DE" sz="1100" b="1">
              <a:solidFill>
                <a:schemeClr val="tx1"/>
              </a:solidFill>
            </a:rPr>
            <a:t>left</a:t>
          </a:r>
        </a:p>
      </xdr:txBody>
    </xdr:sp>
    <xdr:clientData/>
  </xdr:twoCellAnchor>
  <xdr:twoCellAnchor>
    <xdr:from>
      <xdr:col>1</xdr:col>
      <xdr:colOff>656850</xdr:colOff>
      <xdr:row>14</xdr:row>
      <xdr:rowOff>57831</xdr:rowOff>
    </xdr:from>
    <xdr:to>
      <xdr:col>2</xdr:col>
      <xdr:colOff>267736</xdr:colOff>
      <xdr:row>15</xdr:row>
      <xdr:rowOff>61041</xdr:rowOff>
    </xdr:to>
    <xdr:sp macro="" textlink="">
      <xdr:nvSpPr>
        <xdr:cNvPr id="20" name="Textfeld 1">
          <a:extLst>
            <a:ext uri="{FF2B5EF4-FFF2-40B4-BE49-F238E27FC236}">
              <a16:creationId xmlns:a16="http://schemas.microsoft.com/office/drawing/2014/main" id="{4A051B15-9F9D-AC4E-9CDC-6D7897871EFE}"/>
            </a:ext>
          </a:extLst>
        </xdr:cNvPr>
        <xdr:cNvSpPr txBox="1"/>
      </xdr:nvSpPr>
      <xdr:spPr>
        <a:xfrm>
          <a:off x="1012450" y="2902631"/>
          <a:ext cx="484646" cy="20641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de-DE" sz="1100" b="1">
              <a:solidFill>
                <a:schemeClr val="tx1"/>
              </a:solidFill>
            </a:rPr>
            <a:t>right</a:t>
          </a:r>
        </a:p>
      </xdr:txBody>
    </xdr:sp>
    <xdr:clientData/>
  </xdr:twoCellAnchor>
  <xdr:twoCellAnchor>
    <xdr:from>
      <xdr:col>2</xdr:col>
      <xdr:colOff>349224</xdr:colOff>
      <xdr:row>10</xdr:row>
      <xdr:rowOff>5743</xdr:rowOff>
    </xdr:from>
    <xdr:to>
      <xdr:col>3</xdr:col>
      <xdr:colOff>315816</xdr:colOff>
      <xdr:row>13</xdr:row>
      <xdr:rowOff>119791</xdr:rowOff>
    </xdr:to>
    <xdr:sp macro="" textlink="">
      <xdr:nvSpPr>
        <xdr:cNvPr id="12" name="Textfeld 11">
          <a:extLst>
            <a:ext uri="{FF2B5EF4-FFF2-40B4-BE49-F238E27FC236}">
              <a16:creationId xmlns:a16="http://schemas.microsoft.com/office/drawing/2014/main" id="{8723888C-3D3A-594C-9C13-826BD8171E80}"/>
            </a:ext>
          </a:extLst>
        </xdr:cNvPr>
        <xdr:cNvSpPr txBox="1"/>
      </xdr:nvSpPr>
      <xdr:spPr>
        <a:xfrm>
          <a:off x="1587866" y="2044015"/>
          <a:ext cx="797580" cy="7255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de-DE" sz="1000" b="1">
              <a:solidFill>
                <a:srgbClr val="0070C0"/>
              </a:solidFill>
            </a:rPr>
            <a:t>Ippon</a:t>
          </a:r>
        </a:p>
        <a:p>
          <a:r>
            <a:rPr lang="de-DE" sz="1000" b="1">
              <a:solidFill>
                <a:schemeClr val="accent2"/>
              </a:solidFill>
            </a:rPr>
            <a:t>Waza ari</a:t>
          </a:r>
        </a:p>
        <a:p>
          <a:r>
            <a:rPr lang="de-DE" sz="1000" b="1">
              <a:solidFill>
                <a:schemeClr val="bg1">
                  <a:lumMod val="65000"/>
                </a:schemeClr>
              </a:solidFill>
            </a:rPr>
            <a:t>Shido</a:t>
          </a:r>
        </a:p>
      </xdr:txBody>
    </xdr:sp>
    <xdr:clientData/>
  </xdr:twoCellAnchor>
  <xdr:twoCellAnchor>
    <xdr:from>
      <xdr:col>4</xdr:col>
      <xdr:colOff>790224</xdr:colOff>
      <xdr:row>10</xdr:row>
      <xdr:rowOff>12543</xdr:rowOff>
    </xdr:from>
    <xdr:to>
      <xdr:col>5</xdr:col>
      <xdr:colOff>747805</xdr:colOff>
      <xdr:row>13</xdr:row>
      <xdr:rowOff>56779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537765A9-C572-B14D-8C8F-A492C5293FF7}"/>
            </a:ext>
          </a:extLst>
        </xdr:cNvPr>
        <xdr:cNvSpPr txBox="1"/>
      </xdr:nvSpPr>
      <xdr:spPr>
        <a:xfrm>
          <a:off x="3690841" y="2050815"/>
          <a:ext cx="788569" cy="65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de-DE" sz="1000" b="1">
              <a:solidFill>
                <a:srgbClr val="0070C0"/>
              </a:solidFill>
            </a:rPr>
            <a:t>Ippon</a:t>
          </a:r>
        </a:p>
        <a:p>
          <a:r>
            <a:rPr lang="de-DE" sz="1000" b="1">
              <a:solidFill>
                <a:schemeClr val="accent2"/>
              </a:solidFill>
            </a:rPr>
            <a:t>Waza ari</a:t>
          </a:r>
        </a:p>
        <a:p>
          <a:r>
            <a:rPr lang="de-DE" sz="1000" b="1">
              <a:solidFill>
                <a:schemeClr val="bg1">
                  <a:lumMod val="65000"/>
                </a:schemeClr>
              </a:solidFill>
            </a:rPr>
            <a:t>Shido</a:t>
          </a:r>
        </a:p>
      </xdr:txBody>
    </xdr:sp>
    <xdr:clientData/>
  </xdr:twoCellAnchor>
  <xdr:oneCellAnchor>
    <xdr:from>
      <xdr:col>7</xdr:col>
      <xdr:colOff>349961</xdr:colOff>
      <xdr:row>10</xdr:row>
      <xdr:rowOff>23553</xdr:rowOff>
    </xdr:from>
    <xdr:ext cx="657168" cy="561885"/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B3A62C05-F71C-A34D-BCB8-56E51793FAA5}"/>
            </a:ext>
          </a:extLst>
        </xdr:cNvPr>
        <xdr:cNvSpPr txBox="1"/>
      </xdr:nvSpPr>
      <xdr:spPr>
        <a:xfrm>
          <a:off x="5743541" y="2061825"/>
          <a:ext cx="657168" cy="561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000" b="1">
              <a:solidFill>
                <a:srgbClr val="0070C0"/>
              </a:solidFill>
            </a:rPr>
            <a:t>Stand up</a:t>
          </a:r>
        </a:p>
        <a:p>
          <a:r>
            <a:rPr lang="de-DE" sz="1000" b="1">
              <a:solidFill>
                <a:schemeClr val="accent2"/>
              </a:solidFill>
            </a:rPr>
            <a:t>Ground</a:t>
          </a:r>
        </a:p>
        <a:p>
          <a:r>
            <a:rPr lang="de-DE" sz="1000" b="1">
              <a:solidFill>
                <a:schemeClr val="bg1">
                  <a:lumMod val="65000"/>
                </a:schemeClr>
              </a:solidFill>
            </a:rPr>
            <a:t>Shido</a:t>
          </a:r>
        </a:p>
      </xdr:txBody>
    </xdr:sp>
    <xdr:clientData/>
  </xdr:oneCellAnchor>
  <xdr:twoCellAnchor>
    <xdr:from>
      <xdr:col>7</xdr:col>
      <xdr:colOff>289758</xdr:colOff>
      <xdr:row>22</xdr:row>
      <xdr:rowOff>109991</xdr:rowOff>
    </xdr:from>
    <xdr:to>
      <xdr:col>10</xdr:col>
      <xdr:colOff>624406</xdr:colOff>
      <xdr:row>31</xdr:row>
      <xdr:rowOff>16826</xdr:rowOff>
    </xdr:to>
    <xdr:graphicFrame macro="">
      <xdr:nvGraphicFramePr>
        <xdr:cNvPr id="75" name="Diagramm 74">
          <a:extLst>
            <a:ext uri="{FF2B5EF4-FFF2-40B4-BE49-F238E27FC236}">
              <a16:creationId xmlns:a16="http://schemas.microsoft.com/office/drawing/2014/main" id="{B39F8851-EE40-F34E-B39E-E4BF4974BF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9</xdr:col>
      <xdr:colOff>690880</xdr:colOff>
      <xdr:row>27</xdr:row>
      <xdr:rowOff>132080</xdr:rowOff>
    </xdr:from>
    <xdr:ext cx="985519" cy="718402"/>
    <xdr:sp macro="" textlink="">
      <xdr:nvSpPr>
        <xdr:cNvPr id="76" name="Textfeld 75">
          <a:extLst>
            <a:ext uri="{FF2B5EF4-FFF2-40B4-BE49-F238E27FC236}">
              <a16:creationId xmlns:a16="http://schemas.microsoft.com/office/drawing/2014/main" id="{1C7045C0-BB3E-2645-83DF-014F19040148}"/>
            </a:ext>
          </a:extLst>
        </xdr:cNvPr>
        <xdr:cNvSpPr txBox="1"/>
      </xdr:nvSpPr>
      <xdr:spPr>
        <a:xfrm>
          <a:off x="7680960" y="5618480"/>
          <a:ext cx="985519" cy="7184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" sz="1000" b="1">
              <a:solidFill>
                <a:schemeClr val="accent2"/>
              </a:solidFill>
            </a:rPr>
            <a:t>I had more experience</a:t>
          </a:r>
        </a:p>
        <a:p>
          <a:r>
            <a:rPr lang="en" sz="1000" b="1">
              <a:solidFill>
                <a:schemeClr val="accent4"/>
              </a:solidFill>
            </a:rPr>
            <a:t>I had less experience</a:t>
          </a:r>
          <a:endParaRPr lang="de-DE" sz="1000" b="1">
            <a:solidFill>
              <a:schemeClr val="accent4"/>
            </a:solidFill>
          </a:endParaRPr>
        </a:p>
      </xdr:txBody>
    </xdr:sp>
    <xdr:clientData/>
  </xdr:oneCellAnchor>
  <xdr:twoCellAnchor>
    <xdr:from>
      <xdr:col>3</xdr:col>
      <xdr:colOff>744195</xdr:colOff>
      <xdr:row>22</xdr:row>
      <xdr:rowOff>108505</xdr:rowOff>
    </xdr:from>
    <xdr:to>
      <xdr:col>7</xdr:col>
      <xdr:colOff>314417</xdr:colOff>
      <xdr:row>31</xdr:row>
      <xdr:rowOff>17065</xdr:rowOff>
    </xdr:to>
    <xdr:graphicFrame macro="">
      <xdr:nvGraphicFramePr>
        <xdr:cNvPr id="77" name="Diagramm 76">
          <a:extLst>
            <a:ext uri="{FF2B5EF4-FFF2-40B4-BE49-F238E27FC236}">
              <a16:creationId xmlns:a16="http://schemas.microsoft.com/office/drawing/2014/main" id="{847BAF5E-F1DB-DA42-B935-E596806BCA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6</xdr:col>
      <xdr:colOff>172620</xdr:colOff>
      <xdr:row>28</xdr:row>
      <xdr:rowOff>197281</xdr:rowOff>
    </xdr:from>
    <xdr:ext cx="936667" cy="405367"/>
    <xdr:sp macro="" textlink="">
      <xdr:nvSpPr>
        <xdr:cNvPr id="78" name="Textfeld 77">
          <a:extLst>
            <a:ext uri="{FF2B5EF4-FFF2-40B4-BE49-F238E27FC236}">
              <a16:creationId xmlns:a16="http://schemas.microsoft.com/office/drawing/2014/main" id="{8083144F-1156-3541-B5CE-8F71FA5DC8D3}"/>
            </a:ext>
          </a:extLst>
        </xdr:cNvPr>
        <xdr:cNvSpPr txBox="1"/>
      </xdr:nvSpPr>
      <xdr:spPr>
        <a:xfrm>
          <a:off x="4710096" y="5893786"/>
          <a:ext cx="936667" cy="4053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000" b="1">
              <a:solidFill>
                <a:schemeClr val="accent6"/>
              </a:solidFill>
            </a:rPr>
            <a:t>I was stronger</a:t>
          </a:r>
        </a:p>
        <a:p>
          <a:r>
            <a:rPr lang="de-DE" sz="1000" b="1">
              <a:solidFill>
                <a:schemeClr val="accent5"/>
              </a:solidFill>
            </a:rPr>
            <a:t>I was weaker</a:t>
          </a:r>
        </a:p>
      </xdr:txBody>
    </xdr:sp>
    <xdr:clientData/>
  </xdr:oneCellAnchor>
  <xdr:oneCellAnchor>
    <xdr:from>
      <xdr:col>2</xdr:col>
      <xdr:colOff>283228</xdr:colOff>
      <xdr:row>1</xdr:row>
      <xdr:rowOff>98632</xdr:rowOff>
    </xdr:from>
    <xdr:ext cx="5661453" cy="655821"/>
    <xdr:sp macro="" textlink="">
      <xdr:nvSpPr>
        <xdr:cNvPr id="79" name="Rechteck 78">
          <a:extLst>
            <a:ext uri="{FF2B5EF4-FFF2-40B4-BE49-F238E27FC236}">
              <a16:creationId xmlns:a16="http://schemas.microsoft.com/office/drawing/2014/main" id="{B6DFA2F3-A50F-F243-9AA2-1BE647D43042}"/>
            </a:ext>
          </a:extLst>
        </xdr:cNvPr>
        <xdr:cNvSpPr/>
      </xdr:nvSpPr>
      <xdr:spPr>
        <a:xfrm>
          <a:off x="1512696" y="301292"/>
          <a:ext cx="5661453" cy="65582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de-DE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Statistics of the fighting</a:t>
          </a:r>
        </a:p>
      </xdr:txBody>
    </xdr:sp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0.67921</cdr:x>
      <cdr:y>0.69282</cdr:y>
    </cdr:from>
    <cdr:to>
      <cdr:x>1</cdr:x>
      <cdr:y>1</cdr:y>
    </cdr:to>
    <cdr:sp macro="" textlink="">
      <cdr:nvSpPr>
        <cdr:cNvPr id="2" name="Textfeld 16">
          <a:extLst xmlns:a="http://schemas.openxmlformats.org/drawingml/2006/main">
            <a:ext uri="{FF2B5EF4-FFF2-40B4-BE49-F238E27FC236}">
              <a16:creationId xmlns:a16="http://schemas.microsoft.com/office/drawing/2014/main" id="{B3A62C05-F71C-A34D-BCB8-56E51793FAA5}"/>
            </a:ext>
          </a:extLst>
        </cdr:cNvPr>
        <cdr:cNvSpPr txBox="1"/>
      </cdr:nvSpPr>
      <cdr:spPr>
        <a:xfrm xmlns:a="http://schemas.openxmlformats.org/drawingml/2006/main">
          <a:off x="1420566" y="1139407"/>
          <a:ext cx="670943" cy="50518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000" b="1">
              <a:solidFill>
                <a:srgbClr val="0070C0"/>
              </a:solidFill>
            </a:rPr>
            <a:t>Stand up</a:t>
          </a:r>
        </a:p>
        <a:p xmlns:a="http://schemas.openxmlformats.org/drawingml/2006/main">
          <a:r>
            <a:rPr lang="de-DE" sz="1000" b="1">
              <a:solidFill>
                <a:schemeClr val="accent2"/>
              </a:solidFill>
            </a:rPr>
            <a:t>Ground</a:t>
          </a:r>
        </a:p>
        <a:p xmlns:a="http://schemas.openxmlformats.org/drawingml/2006/main">
          <a:r>
            <a:rPr lang="de-DE" sz="1000" b="1">
              <a:solidFill>
                <a:schemeClr val="bg1">
                  <a:lumMod val="65000"/>
                </a:schemeClr>
              </a:solidFill>
            </a:rPr>
            <a:t>Shido</a:t>
          </a:r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21657-8CAF-2440-9864-90E550F592CD}">
  <dimension ref="A1:DV67"/>
  <sheetViews>
    <sheetView showGridLines="0" showRowColHeaders="0" tabSelected="1" showRuler="0" view="pageLayout" topLeftCell="E1" zoomScaleNormal="100" workbookViewId="0">
      <selection activeCell="E30" sqref="E30"/>
    </sheetView>
  </sheetViews>
  <sheetFormatPr baseColWidth="10" defaultRowHeight="16"/>
  <cols>
    <col min="2" max="2" width="3.5" customWidth="1"/>
    <col min="3" max="3" width="12" customWidth="1"/>
    <col min="4" max="4" width="7.83203125" customWidth="1"/>
    <col min="5" max="5" width="24.83203125" customWidth="1"/>
    <col min="6" max="13" width="2.83203125" customWidth="1"/>
    <col min="14" max="14" width="5" customWidth="1"/>
    <col min="15" max="15" width="4.6640625" customWidth="1"/>
    <col min="16" max="16" width="7.6640625" customWidth="1"/>
    <col min="17" max="36" width="5.83203125" customWidth="1"/>
    <col min="37" max="37" width="6.83203125" style="6" customWidth="1"/>
    <col min="38" max="126" width="10.83203125" style="6"/>
  </cols>
  <sheetData>
    <row r="1" spans="1:126" ht="36" customHeight="1">
      <c r="B1" s="440"/>
      <c r="C1" s="441"/>
      <c r="D1" s="441"/>
      <c r="E1" s="441"/>
      <c r="F1" s="1"/>
      <c r="G1" s="446" t="s">
        <v>0</v>
      </c>
      <c r="H1" s="446"/>
      <c r="I1" s="446"/>
      <c r="J1" s="446"/>
      <c r="K1" s="446"/>
      <c r="L1" s="447"/>
      <c r="M1" s="447"/>
      <c r="N1" s="447"/>
      <c r="O1" s="447"/>
      <c r="P1" s="447"/>
      <c r="Q1" s="447"/>
      <c r="R1" s="447"/>
      <c r="S1" s="2"/>
      <c r="T1" s="3"/>
      <c r="U1" s="448"/>
      <c r="V1" s="448"/>
      <c r="W1" s="448"/>
      <c r="X1" s="4"/>
      <c r="Y1" s="4"/>
      <c r="Z1" s="4"/>
      <c r="AA1" s="4"/>
      <c r="AB1" s="4"/>
      <c r="AC1" s="5"/>
      <c r="AD1" s="5"/>
      <c r="AE1" s="448" t="s">
        <v>1</v>
      </c>
      <c r="AF1" s="448"/>
      <c r="AG1" s="448"/>
      <c r="AH1" s="448"/>
      <c r="AI1" s="449"/>
      <c r="AJ1" s="447"/>
      <c r="AK1" s="450"/>
    </row>
    <row r="2" spans="1:126" ht="36" customHeight="1">
      <c r="B2" s="442"/>
      <c r="C2" s="443"/>
      <c r="D2" s="443"/>
      <c r="E2" s="443"/>
      <c r="F2" s="7"/>
      <c r="G2" s="414" t="s">
        <v>2</v>
      </c>
      <c r="H2" s="414"/>
      <c r="I2" s="414"/>
      <c r="J2" s="414"/>
      <c r="K2" s="414"/>
      <c r="L2" s="451"/>
      <c r="M2" s="451"/>
      <c r="N2" s="451"/>
      <c r="O2" s="451"/>
      <c r="P2" s="451"/>
      <c r="Q2" s="451"/>
      <c r="R2" s="451"/>
      <c r="S2" s="414" t="s">
        <v>3</v>
      </c>
      <c r="T2" s="414"/>
      <c r="U2" s="452"/>
      <c r="V2" s="453"/>
      <c r="W2" s="454"/>
      <c r="X2" s="414" t="s">
        <v>4</v>
      </c>
      <c r="Y2" s="414"/>
      <c r="Z2" s="414"/>
      <c r="AA2" s="414"/>
      <c r="AB2" s="414"/>
      <c r="AC2" s="426"/>
      <c r="AD2" s="427"/>
      <c r="AE2" s="428"/>
      <c r="AF2" s="428"/>
      <c r="AG2" s="428"/>
      <c r="AH2" s="428"/>
      <c r="AI2" s="428"/>
      <c r="AJ2" s="428"/>
      <c r="AK2" s="429"/>
    </row>
    <row r="3" spans="1:126" ht="36" customHeight="1">
      <c r="B3" s="442"/>
      <c r="C3" s="443"/>
      <c r="D3" s="443"/>
      <c r="E3" s="443"/>
      <c r="F3" s="430" t="s">
        <v>5</v>
      </c>
      <c r="G3" s="414"/>
      <c r="H3" s="414"/>
      <c r="I3" s="414"/>
      <c r="J3" s="414"/>
      <c r="K3" s="414"/>
      <c r="L3" s="431"/>
      <c r="M3" s="431"/>
      <c r="N3" s="431"/>
      <c r="O3" s="431"/>
      <c r="P3" s="431"/>
      <c r="Q3" s="432" t="s">
        <v>6</v>
      </c>
      <c r="R3" s="433"/>
      <c r="S3" s="433"/>
      <c r="T3" s="434"/>
      <c r="U3" s="435"/>
      <c r="V3" s="435"/>
      <c r="W3" s="435"/>
      <c r="X3" s="435"/>
      <c r="Y3" s="435"/>
      <c r="Z3" s="435"/>
      <c r="AA3" s="435"/>
      <c r="AB3" s="435"/>
      <c r="AC3" s="435"/>
      <c r="AD3" s="436"/>
      <c r="AE3" s="437" t="s">
        <v>7</v>
      </c>
      <c r="AF3" s="437"/>
      <c r="AG3" s="437"/>
      <c r="AH3" s="438"/>
      <c r="AI3" s="438"/>
      <c r="AJ3" s="438"/>
      <c r="AK3" s="439"/>
    </row>
    <row r="4" spans="1:126" ht="36" customHeight="1">
      <c r="B4" s="442"/>
      <c r="C4" s="443"/>
      <c r="D4" s="443"/>
      <c r="E4" s="443"/>
      <c r="F4" s="7"/>
      <c r="G4" s="8"/>
      <c r="H4" s="414" t="s">
        <v>8</v>
      </c>
      <c r="I4" s="414"/>
      <c r="J4" s="414"/>
      <c r="K4" s="414"/>
      <c r="L4" s="415"/>
      <c r="M4" s="415"/>
      <c r="N4" s="415"/>
      <c r="O4" s="415"/>
      <c r="P4" s="415"/>
      <c r="Q4" s="415"/>
      <c r="R4" s="415"/>
      <c r="S4" s="415"/>
      <c r="T4" s="416"/>
      <c r="U4" s="416"/>
      <c r="V4" s="416"/>
      <c r="W4" s="416"/>
      <c r="X4" s="417" t="s">
        <v>9</v>
      </c>
      <c r="Y4" s="414"/>
      <c r="Z4" s="414"/>
      <c r="AA4" s="418"/>
      <c r="AB4" s="419"/>
      <c r="AC4" s="419"/>
      <c r="AD4" s="419"/>
      <c r="AE4" s="419"/>
      <c r="AF4" s="419"/>
      <c r="AG4" s="419"/>
      <c r="AH4" s="419"/>
      <c r="AI4" s="419"/>
      <c r="AJ4" s="419"/>
      <c r="AK4" s="420"/>
    </row>
    <row r="5" spans="1:126" ht="36" customHeight="1">
      <c r="B5" s="442"/>
      <c r="C5" s="443"/>
      <c r="D5" s="443"/>
      <c r="E5" s="443"/>
      <c r="F5" s="7"/>
      <c r="G5" s="414" t="s">
        <v>10</v>
      </c>
      <c r="H5" s="414"/>
      <c r="I5" s="414"/>
      <c r="J5" s="414"/>
      <c r="K5" s="414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9"/>
      <c r="X5" s="422" t="s">
        <v>11</v>
      </c>
      <c r="Y5" s="422"/>
      <c r="Z5" s="423"/>
      <c r="AA5" s="10"/>
      <c r="AB5" s="424" t="s">
        <v>12</v>
      </c>
      <c r="AC5" s="425"/>
      <c r="AD5" s="425"/>
      <c r="AE5" s="425"/>
      <c r="AF5" s="425"/>
      <c r="AG5" s="425"/>
      <c r="AH5" s="425"/>
      <c r="AI5" s="9"/>
      <c r="AJ5" s="9"/>
      <c r="AK5" s="11"/>
    </row>
    <row r="6" spans="1:126" ht="36" customHeight="1">
      <c r="B6" s="442"/>
      <c r="C6" s="443"/>
      <c r="D6" s="443"/>
      <c r="E6" s="443"/>
      <c r="F6" s="430" t="s">
        <v>13</v>
      </c>
      <c r="G6" s="414"/>
      <c r="H6" s="414"/>
      <c r="I6" s="414"/>
      <c r="J6" s="414"/>
      <c r="K6" s="455"/>
      <c r="L6" s="456"/>
      <c r="M6" s="457"/>
      <c r="N6" s="12"/>
      <c r="O6" s="414" t="s">
        <v>14</v>
      </c>
      <c r="P6" s="414"/>
      <c r="Q6" s="414"/>
      <c r="R6" s="414"/>
      <c r="S6" s="455"/>
      <c r="T6" s="458"/>
      <c r="U6" s="459"/>
      <c r="V6" s="459"/>
      <c r="W6" s="460"/>
      <c r="X6" s="460"/>
      <c r="Y6" s="460"/>
      <c r="Z6" s="461"/>
      <c r="AA6" s="462" t="s">
        <v>15</v>
      </c>
      <c r="AB6" s="422"/>
      <c r="AC6" s="422"/>
      <c r="AD6" s="422"/>
      <c r="AE6" s="463"/>
      <c r="AF6" s="418"/>
      <c r="AG6" s="419"/>
      <c r="AH6" s="419"/>
      <c r="AI6" s="419"/>
      <c r="AJ6" s="419"/>
      <c r="AK6" s="420"/>
    </row>
    <row r="7" spans="1:126" ht="36" customHeight="1" thickBot="1">
      <c r="B7" s="444"/>
      <c r="C7" s="445"/>
      <c r="D7" s="445"/>
      <c r="E7" s="445"/>
      <c r="F7" s="13"/>
      <c r="G7" s="14"/>
      <c r="H7" s="14"/>
      <c r="I7" s="15"/>
      <c r="J7" s="15"/>
      <c r="K7" s="15"/>
      <c r="L7" s="15"/>
      <c r="M7" s="15"/>
      <c r="N7" s="15"/>
      <c r="O7" s="380"/>
      <c r="P7" s="381"/>
      <c r="Q7" s="381"/>
      <c r="R7" s="381"/>
      <c r="S7" s="381"/>
      <c r="T7" s="381"/>
      <c r="U7" s="381"/>
      <c r="V7" s="381"/>
      <c r="W7" s="381"/>
      <c r="X7" s="381"/>
      <c r="Y7" s="381"/>
      <c r="Z7" s="382"/>
      <c r="AA7" s="383"/>
      <c r="AB7" s="383"/>
      <c r="AC7" s="383"/>
      <c r="AD7" s="383"/>
      <c r="AE7" s="383"/>
      <c r="AF7" s="383"/>
      <c r="AG7" s="383"/>
      <c r="AH7" s="383"/>
      <c r="AI7" s="383"/>
      <c r="AJ7" s="383"/>
      <c r="AK7" s="384"/>
    </row>
    <row r="8" spans="1:126" ht="41" customHeight="1" thickBot="1">
      <c r="B8" s="385"/>
      <c r="C8" s="386"/>
      <c r="D8" s="16" t="s">
        <v>16</v>
      </c>
      <c r="E8" s="387" t="s">
        <v>17</v>
      </c>
      <c r="F8" s="388"/>
      <c r="G8" s="388"/>
      <c r="H8" s="388"/>
      <c r="I8" s="17"/>
      <c r="J8" s="17"/>
      <c r="K8" s="17"/>
      <c r="L8" s="17"/>
      <c r="M8" s="17"/>
      <c r="N8" s="17"/>
      <c r="O8" s="18"/>
      <c r="P8" s="389">
        <f>SUM(Q13:AJ21)</f>
        <v>0</v>
      </c>
      <c r="Q8" s="390"/>
      <c r="R8" s="391" t="s">
        <v>18</v>
      </c>
      <c r="S8" s="388"/>
      <c r="T8" s="388"/>
      <c r="U8" s="388"/>
      <c r="V8" s="388"/>
      <c r="W8" s="388"/>
      <c r="X8" s="388"/>
      <c r="Y8" s="388"/>
      <c r="Z8" s="388"/>
      <c r="AA8" s="17"/>
      <c r="AB8" s="17"/>
      <c r="AC8" s="392" t="e">
        <f>N35/(N33+N35)</f>
        <v>#DIV/0!</v>
      </c>
      <c r="AD8" s="393"/>
      <c r="AE8" s="17" t="s">
        <v>19</v>
      </c>
      <c r="AF8" s="17"/>
      <c r="AG8" s="394" t="e">
        <f>N33/(N35+N33)</f>
        <v>#DIV/0!</v>
      </c>
      <c r="AH8" s="395"/>
      <c r="AI8" s="17" t="s">
        <v>20</v>
      </c>
      <c r="AJ8" s="17"/>
      <c r="AK8" s="18"/>
    </row>
    <row r="9" spans="1:126" ht="16" customHeight="1" thickBot="1">
      <c r="B9" s="19"/>
      <c r="C9" s="20"/>
      <c r="D9" s="20"/>
      <c r="E9" s="21"/>
      <c r="F9" s="22"/>
      <c r="G9" s="22"/>
      <c r="H9" s="22">
        <f>SUM(F13:F32)</f>
        <v>0</v>
      </c>
      <c r="I9" s="22"/>
      <c r="J9" s="22">
        <f>SUM(H13:H32)</f>
        <v>0</v>
      </c>
      <c r="K9" s="22"/>
      <c r="L9" s="22"/>
      <c r="M9" s="22"/>
      <c r="N9" s="22">
        <f>SUM(L13:L32)</f>
        <v>0</v>
      </c>
      <c r="O9" s="21"/>
      <c r="P9" s="21"/>
      <c r="Q9" s="21"/>
      <c r="R9" s="23">
        <v>1</v>
      </c>
      <c r="S9" s="23">
        <v>2</v>
      </c>
      <c r="T9" s="23">
        <v>3</v>
      </c>
      <c r="U9" s="23">
        <v>4</v>
      </c>
      <c r="V9" s="23">
        <v>5</v>
      </c>
      <c r="W9" s="23">
        <v>6</v>
      </c>
      <c r="X9" s="23">
        <v>7</v>
      </c>
      <c r="Y9" s="23">
        <v>8</v>
      </c>
      <c r="Z9" s="23">
        <v>9</v>
      </c>
      <c r="AA9" s="23">
        <v>10</v>
      </c>
      <c r="AB9" s="23">
        <v>11</v>
      </c>
      <c r="AC9" s="23">
        <v>12</v>
      </c>
      <c r="AD9" s="23">
        <v>13</v>
      </c>
      <c r="AE9" s="23">
        <v>14</v>
      </c>
      <c r="AF9" s="23">
        <v>15</v>
      </c>
      <c r="AG9" s="23">
        <v>16</v>
      </c>
      <c r="AH9" s="23">
        <v>17</v>
      </c>
      <c r="AI9" s="23">
        <v>18</v>
      </c>
      <c r="AJ9" s="23">
        <v>19</v>
      </c>
      <c r="AK9" s="24">
        <v>20</v>
      </c>
    </row>
    <row r="10" spans="1:126" s="41" customFormat="1" ht="139" customHeight="1" thickBot="1">
      <c r="A10" s="25"/>
      <c r="B10" s="363" t="s">
        <v>21</v>
      </c>
      <c r="C10" s="366"/>
      <c r="D10" s="367"/>
      <c r="E10" s="368"/>
      <c r="F10" s="26" t="s">
        <v>22</v>
      </c>
      <c r="G10" s="27" t="s">
        <v>19</v>
      </c>
      <c r="H10" s="28" t="s">
        <v>23</v>
      </c>
      <c r="I10" s="29" t="s">
        <v>19</v>
      </c>
      <c r="J10" s="30" t="s">
        <v>24</v>
      </c>
      <c r="K10" s="31" t="s">
        <v>19</v>
      </c>
      <c r="L10" s="32" t="s">
        <v>25</v>
      </c>
      <c r="M10" s="33" t="s">
        <v>19</v>
      </c>
      <c r="N10" s="34" t="s">
        <v>20</v>
      </c>
      <c r="O10" s="35" t="s">
        <v>26</v>
      </c>
      <c r="P10" s="36" t="s">
        <v>27</v>
      </c>
      <c r="Q10" s="37">
        <f>E13</f>
        <v>0</v>
      </c>
      <c r="R10" s="38">
        <f>E14</f>
        <v>0</v>
      </c>
      <c r="S10" s="38">
        <f>E15</f>
        <v>0</v>
      </c>
      <c r="T10" s="38">
        <f>E16</f>
        <v>0</v>
      </c>
      <c r="U10" s="38">
        <f>E17</f>
        <v>0</v>
      </c>
      <c r="V10" s="38">
        <f>E18</f>
        <v>0</v>
      </c>
      <c r="W10" s="38">
        <f>E19</f>
        <v>0</v>
      </c>
      <c r="X10" s="38">
        <f>E20</f>
        <v>0</v>
      </c>
      <c r="Y10" s="38">
        <f>E21</f>
        <v>0</v>
      </c>
      <c r="Z10" s="38">
        <f>E22</f>
        <v>0</v>
      </c>
      <c r="AA10" s="38">
        <f>E23</f>
        <v>0</v>
      </c>
      <c r="AB10" s="38">
        <f>E24</f>
        <v>0</v>
      </c>
      <c r="AC10" s="38">
        <f>E25</f>
        <v>0</v>
      </c>
      <c r="AD10" s="38">
        <f>E26</f>
        <v>0</v>
      </c>
      <c r="AE10" s="38">
        <f>E27</f>
        <v>0</v>
      </c>
      <c r="AF10" s="38">
        <f>E28</f>
        <v>0</v>
      </c>
      <c r="AG10" s="38">
        <f>E29</f>
        <v>0</v>
      </c>
      <c r="AH10" s="38">
        <f>E30</f>
        <v>0</v>
      </c>
      <c r="AI10" s="38">
        <f>E31</f>
        <v>0</v>
      </c>
      <c r="AJ10" s="39">
        <f>E32</f>
        <v>0</v>
      </c>
      <c r="AK10" s="40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</row>
    <row r="11" spans="1:126" s="25" customFormat="1" ht="20" customHeight="1" thickBot="1">
      <c r="B11" s="364"/>
      <c r="C11" s="42" t="s">
        <v>28</v>
      </c>
      <c r="D11" s="42" t="s">
        <v>16</v>
      </c>
      <c r="E11" s="42" t="s">
        <v>29</v>
      </c>
      <c r="F11" s="43"/>
      <c r="G11" s="27"/>
      <c r="H11" s="369" t="s">
        <v>30</v>
      </c>
      <c r="I11" s="370"/>
      <c r="J11" s="371" t="s">
        <v>31</v>
      </c>
      <c r="K11" s="372"/>
      <c r="L11" s="373" t="s">
        <v>31</v>
      </c>
      <c r="M11" s="374"/>
      <c r="N11" s="375"/>
      <c r="O11" s="408" t="s">
        <v>32</v>
      </c>
      <c r="P11" s="410"/>
      <c r="Q11" s="412">
        <f>C13</f>
        <v>0</v>
      </c>
      <c r="R11" s="361">
        <f>C14</f>
        <v>0</v>
      </c>
      <c r="S11" s="361">
        <f>C15</f>
        <v>0</v>
      </c>
      <c r="T11" s="361">
        <f>C16</f>
        <v>0</v>
      </c>
      <c r="U11" s="361">
        <f>C17</f>
        <v>0</v>
      </c>
      <c r="V11" s="361">
        <f>C18</f>
        <v>0</v>
      </c>
      <c r="W11" s="361">
        <f>C19</f>
        <v>0</v>
      </c>
      <c r="X11" s="361">
        <f>C20</f>
        <v>0</v>
      </c>
      <c r="Y11" s="361">
        <f>C21</f>
        <v>0</v>
      </c>
      <c r="Z11" s="361">
        <f>C22</f>
        <v>0</v>
      </c>
      <c r="AA11" s="361">
        <f>C23</f>
        <v>0</v>
      </c>
      <c r="AB11" s="361">
        <f>C24</f>
        <v>0</v>
      </c>
      <c r="AC11" s="361">
        <f>C25</f>
        <v>0</v>
      </c>
      <c r="AD11" s="361">
        <f>C26</f>
        <v>0</v>
      </c>
      <c r="AE11" s="361">
        <f>C27</f>
        <v>0</v>
      </c>
      <c r="AF11" s="361">
        <f>C28</f>
        <v>0</v>
      </c>
      <c r="AG11" s="361">
        <f>C29</f>
        <v>0</v>
      </c>
      <c r="AH11" s="361">
        <f>C30</f>
        <v>0</v>
      </c>
      <c r="AI11" s="361">
        <f>C31</f>
        <v>0</v>
      </c>
      <c r="AJ11" s="396">
        <f>C32</f>
        <v>0</v>
      </c>
      <c r="AK11" s="398" t="s">
        <v>28</v>
      </c>
    </row>
    <row r="12" spans="1:126" s="44" customFormat="1" ht="20" customHeight="1" thickBot="1">
      <c r="B12" s="365"/>
      <c r="C12" s="45"/>
      <c r="D12" s="45"/>
      <c r="E12" s="45"/>
      <c r="F12" s="400"/>
      <c r="G12" s="401"/>
      <c r="H12" s="402"/>
      <c r="I12" s="403"/>
      <c r="J12" s="404"/>
      <c r="K12" s="405"/>
      <c r="L12" s="406"/>
      <c r="M12" s="407"/>
      <c r="N12" s="376"/>
      <c r="O12" s="409"/>
      <c r="P12" s="411"/>
      <c r="Q12" s="413"/>
      <c r="R12" s="362"/>
      <c r="S12" s="362"/>
      <c r="T12" s="362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97"/>
      <c r="AK12" s="399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</row>
    <row r="13" spans="1:126" ht="16" customHeight="1">
      <c r="A13" s="134">
        <f t="shared" ref="A13:A32" si="0">F13+(G13*4)+H13+(I13*3)+J13+(K13*2)+L13+(M13*3)</f>
        <v>0</v>
      </c>
      <c r="B13" s="47">
        <v>1</v>
      </c>
      <c r="C13" s="48"/>
      <c r="D13" s="49"/>
      <c r="E13" s="50"/>
      <c r="F13" s="51"/>
      <c r="G13" s="52"/>
      <c r="H13" s="53"/>
      <c r="I13" s="54"/>
      <c r="J13" s="55"/>
      <c r="K13" s="56"/>
      <c r="L13" s="57"/>
      <c r="M13" s="58"/>
      <c r="N13" s="59"/>
      <c r="O13" s="60"/>
      <c r="P13" s="61"/>
      <c r="Q13" s="377">
        <f>A13</f>
        <v>0</v>
      </c>
      <c r="R13" s="356">
        <f>A14</f>
        <v>0</v>
      </c>
      <c r="S13" s="356">
        <f>A15</f>
        <v>0</v>
      </c>
      <c r="T13" s="356">
        <f>A16</f>
        <v>0</v>
      </c>
      <c r="U13" s="356">
        <f>A17</f>
        <v>0</v>
      </c>
      <c r="V13" s="356">
        <f>A18</f>
        <v>0</v>
      </c>
      <c r="W13" s="356">
        <f>A19</f>
        <v>0</v>
      </c>
      <c r="X13" s="356">
        <f>A20</f>
        <v>0</v>
      </c>
      <c r="Y13" s="356">
        <f>A21</f>
        <v>0</v>
      </c>
      <c r="Z13" s="356">
        <f>A22</f>
        <v>0</v>
      </c>
      <c r="AA13" s="356">
        <f>A23</f>
        <v>0</v>
      </c>
      <c r="AB13" s="356">
        <f>A24</f>
        <v>0</v>
      </c>
      <c r="AC13" s="356">
        <f>A25</f>
        <v>0</v>
      </c>
      <c r="AD13" s="356">
        <f>A26</f>
        <v>0</v>
      </c>
      <c r="AE13" s="356">
        <f>A27</f>
        <v>0</v>
      </c>
      <c r="AF13" s="356">
        <f>A28</f>
        <v>0</v>
      </c>
      <c r="AG13" s="356">
        <f>A29</f>
        <v>0</v>
      </c>
      <c r="AH13" s="356">
        <f>A30</f>
        <v>0</v>
      </c>
      <c r="AI13" s="356">
        <f>A31</f>
        <v>0</v>
      </c>
      <c r="AJ13" s="356">
        <f>A32</f>
        <v>0</v>
      </c>
      <c r="AK13" s="304" t="s">
        <v>33</v>
      </c>
    </row>
    <row r="14" spans="1:126">
      <c r="A14" s="134">
        <f t="shared" si="0"/>
        <v>0</v>
      </c>
      <c r="B14" s="62">
        <v>2</v>
      </c>
      <c r="C14" s="63"/>
      <c r="D14" s="64"/>
      <c r="E14" s="65"/>
      <c r="F14" s="66"/>
      <c r="G14" s="67"/>
      <c r="H14" s="68"/>
      <c r="I14" s="69"/>
      <c r="J14" s="70"/>
      <c r="K14" s="71"/>
      <c r="L14" s="72"/>
      <c r="M14" s="73"/>
      <c r="N14" s="74"/>
      <c r="O14" s="75"/>
      <c r="P14" s="76"/>
      <c r="Q14" s="378"/>
      <c r="R14" s="357"/>
      <c r="S14" s="357"/>
      <c r="T14" s="357"/>
      <c r="U14" s="357"/>
      <c r="V14" s="357"/>
      <c r="W14" s="357"/>
      <c r="X14" s="357"/>
      <c r="Y14" s="357"/>
      <c r="Z14" s="357"/>
      <c r="AA14" s="357"/>
      <c r="AB14" s="357"/>
      <c r="AC14" s="357"/>
      <c r="AD14" s="357"/>
      <c r="AE14" s="357"/>
      <c r="AF14" s="357"/>
      <c r="AG14" s="357"/>
      <c r="AH14" s="357"/>
      <c r="AI14" s="357"/>
      <c r="AJ14" s="357"/>
      <c r="AK14" s="305"/>
    </row>
    <row r="15" spans="1:126">
      <c r="A15" s="134">
        <f t="shared" si="0"/>
        <v>0</v>
      </c>
      <c r="B15" s="62">
        <v>3</v>
      </c>
      <c r="C15" s="63"/>
      <c r="D15" s="64"/>
      <c r="E15" s="65"/>
      <c r="F15" s="66"/>
      <c r="G15" s="67"/>
      <c r="H15" s="68"/>
      <c r="I15" s="69"/>
      <c r="J15" s="70"/>
      <c r="K15" s="71"/>
      <c r="L15" s="72"/>
      <c r="M15" s="73"/>
      <c r="N15" s="74"/>
      <c r="O15" s="75"/>
      <c r="P15" s="76"/>
      <c r="Q15" s="378"/>
      <c r="R15" s="357"/>
      <c r="S15" s="357"/>
      <c r="T15" s="357"/>
      <c r="U15" s="357"/>
      <c r="V15" s="357"/>
      <c r="W15" s="357"/>
      <c r="X15" s="357"/>
      <c r="Y15" s="357"/>
      <c r="Z15" s="357"/>
      <c r="AA15" s="357"/>
      <c r="AB15" s="357"/>
      <c r="AC15" s="357"/>
      <c r="AD15" s="357"/>
      <c r="AE15" s="357"/>
      <c r="AF15" s="357"/>
      <c r="AG15" s="357"/>
      <c r="AH15" s="357"/>
      <c r="AI15" s="357"/>
      <c r="AJ15" s="357"/>
      <c r="AK15" s="305"/>
    </row>
    <row r="16" spans="1:126">
      <c r="A16" s="134">
        <f t="shared" si="0"/>
        <v>0</v>
      </c>
      <c r="B16" s="62">
        <v>4</v>
      </c>
      <c r="C16" s="63"/>
      <c r="D16" s="64"/>
      <c r="E16" s="65"/>
      <c r="F16" s="66"/>
      <c r="G16" s="67"/>
      <c r="H16" s="68"/>
      <c r="I16" s="69"/>
      <c r="J16" s="70"/>
      <c r="K16" s="71"/>
      <c r="L16" s="72"/>
      <c r="M16" s="73"/>
      <c r="N16" s="74"/>
      <c r="O16" s="75"/>
      <c r="P16" s="76"/>
      <c r="Q16" s="378"/>
      <c r="R16" s="357"/>
      <c r="S16" s="357"/>
      <c r="T16" s="357"/>
      <c r="U16" s="357"/>
      <c r="V16" s="357"/>
      <c r="W16" s="357"/>
      <c r="X16" s="357"/>
      <c r="Y16" s="357"/>
      <c r="Z16" s="357"/>
      <c r="AA16" s="357"/>
      <c r="AB16" s="357"/>
      <c r="AC16" s="357"/>
      <c r="AD16" s="357"/>
      <c r="AE16" s="357"/>
      <c r="AF16" s="357"/>
      <c r="AG16" s="357"/>
      <c r="AH16" s="357"/>
      <c r="AI16" s="357"/>
      <c r="AJ16" s="357"/>
      <c r="AK16" s="305"/>
    </row>
    <row r="17" spans="1:37">
      <c r="A17" s="134">
        <f t="shared" si="0"/>
        <v>0</v>
      </c>
      <c r="B17" s="62">
        <v>5</v>
      </c>
      <c r="C17" s="63"/>
      <c r="D17" s="64"/>
      <c r="E17" s="65"/>
      <c r="F17" s="66"/>
      <c r="G17" s="67"/>
      <c r="H17" s="68"/>
      <c r="I17" s="69"/>
      <c r="J17" s="70"/>
      <c r="K17" s="71"/>
      <c r="L17" s="72"/>
      <c r="M17" s="73"/>
      <c r="N17" s="74"/>
      <c r="O17" s="75"/>
      <c r="P17" s="76"/>
      <c r="Q17" s="378"/>
      <c r="R17" s="357"/>
      <c r="S17" s="357"/>
      <c r="T17" s="357"/>
      <c r="U17" s="357"/>
      <c r="V17" s="357"/>
      <c r="W17" s="357"/>
      <c r="X17" s="357"/>
      <c r="Y17" s="357"/>
      <c r="Z17" s="357"/>
      <c r="AA17" s="357"/>
      <c r="AB17" s="357"/>
      <c r="AC17" s="357"/>
      <c r="AD17" s="357"/>
      <c r="AE17" s="357"/>
      <c r="AF17" s="357"/>
      <c r="AG17" s="357"/>
      <c r="AH17" s="357"/>
      <c r="AI17" s="357"/>
      <c r="AJ17" s="357"/>
      <c r="AK17" s="305"/>
    </row>
    <row r="18" spans="1:37" s="6" customFormat="1">
      <c r="A18" s="134">
        <f t="shared" si="0"/>
        <v>0</v>
      </c>
      <c r="B18" s="62">
        <v>6</v>
      </c>
      <c r="C18" s="63"/>
      <c r="D18" s="64"/>
      <c r="E18" s="65"/>
      <c r="F18" s="66"/>
      <c r="G18" s="67"/>
      <c r="H18" s="68"/>
      <c r="I18" s="69"/>
      <c r="J18" s="70"/>
      <c r="K18" s="71"/>
      <c r="L18" s="72"/>
      <c r="M18" s="73"/>
      <c r="N18" s="74"/>
      <c r="O18" s="75"/>
      <c r="P18" s="76"/>
      <c r="Q18" s="378"/>
      <c r="R18" s="357"/>
      <c r="S18" s="357"/>
      <c r="T18" s="357"/>
      <c r="U18" s="357"/>
      <c r="V18" s="357"/>
      <c r="W18" s="357"/>
      <c r="X18" s="357"/>
      <c r="Y18" s="357"/>
      <c r="Z18" s="357"/>
      <c r="AA18" s="357"/>
      <c r="AB18" s="357"/>
      <c r="AC18" s="357"/>
      <c r="AD18" s="357"/>
      <c r="AE18" s="357"/>
      <c r="AF18" s="357"/>
      <c r="AG18" s="357"/>
      <c r="AH18" s="357"/>
      <c r="AI18" s="357"/>
      <c r="AJ18" s="357"/>
      <c r="AK18" s="305"/>
    </row>
    <row r="19" spans="1:37" s="6" customFormat="1">
      <c r="A19" s="134">
        <f t="shared" si="0"/>
        <v>0</v>
      </c>
      <c r="B19" s="62">
        <v>7</v>
      </c>
      <c r="C19" s="63"/>
      <c r="D19" s="64"/>
      <c r="E19" s="65"/>
      <c r="F19" s="66"/>
      <c r="G19" s="67"/>
      <c r="H19" s="68"/>
      <c r="I19" s="69"/>
      <c r="J19" s="70"/>
      <c r="K19" s="71"/>
      <c r="L19" s="72"/>
      <c r="M19" s="73"/>
      <c r="N19" s="74"/>
      <c r="O19" s="75"/>
      <c r="P19" s="76"/>
      <c r="Q19" s="378"/>
      <c r="R19" s="357"/>
      <c r="S19" s="357"/>
      <c r="T19" s="357"/>
      <c r="U19" s="357"/>
      <c r="V19" s="357"/>
      <c r="W19" s="357"/>
      <c r="X19" s="357"/>
      <c r="Y19" s="357"/>
      <c r="Z19" s="357"/>
      <c r="AA19" s="357"/>
      <c r="AB19" s="357"/>
      <c r="AC19" s="357"/>
      <c r="AD19" s="357"/>
      <c r="AE19" s="357"/>
      <c r="AF19" s="357"/>
      <c r="AG19" s="357"/>
      <c r="AH19" s="357"/>
      <c r="AI19" s="357"/>
      <c r="AJ19" s="357"/>
      <c r="AK19" s="305"/>
    </row>
    <row r="20" spans="1:37" s="6" customFormat="1">
      <c r="A20" s="134">
        <f t="shared" si="0"/>
        <v>0</v>
      </c>
      <c r="B20" s="62">
        <v>8</v>
      </c>
      <c r="C20" s="63"/>
      <c r="D20" s="64"/>
      <c r="E20" s="65"/>
      <c r="F20" s="66"/>
      <c r="G20" s="67"/>
      <c r="H20" s="68"/>
      <c r="I20" s="69"/>
      <c r="J20" s="70"/>
      <c r="K20" s="71"/>
      <c r="L20" s="72"/>
      <c r="M20" s="73"/>
      <c r="N20" s="74"/>
      <c r="O20" s="75"/>
      <c r="P20" s="76"/>
      <c r="Q20" s="378"/>
      <c r="R20" s="357"/>
      <c r="S20" s="357"/>
      <c r="T20" s="357"/>
      <c r="U20" s="357"/>
      <c r="V20" s="357"/>
      <c r="W20" s="357"/>
      <c r="X20" s="357"/>
      <c r="Y20" s="357"/>
      <c r="Z20" s="357"/>
      <c r="AA20" s="357"/>
      <c r="AB20" s="357"/>
      <c r="AC20" s="357"/>
      <c r="AD20" s="357"/>
      <c r="AE20" s="357"/>
      <c r="AF20" s="357"/>
      <c r="AG20" s="357"/>
      <c r="AH20" s="357"/>
      <c r="AI20" s="357"/>
      <c r="AJ20" s="357"/>
      <c r="AK20" s="305"/>
    </row>
    <row r="21" spans="1:37" s="6" customFormat="1" ht="17" thickBot="1">
      <c r="A21" s="134">
        <f t="shared" si="0"/>
        <v>0</v>
      </c>
      <c r="B21" s="62">
        <v>9</v>
      </c>
      <c r="C21" s="63"/>
      <c r="D21" s="64"/>
      <c r="E21" s="65"/>
      <c r="F21" s="66"/>
      <c r="G21" s="67"/>
      <c r="H21" s="68"/>
      <c r="I21" s="69"/>
      <c r="J21" s="70"/>
      <c r="K21" s="71"/>
      <c r="L21" s="72"/>
      <c r="M21" s="73"/>
      <c r="N21" s="74"/>
      <c r="O21" s="75"/>
      <c r="P21" s="286"/>
      <c r="Q21" s="379"/>
      <c r="R21" s="358"/>
      <c r="S21" s="358"/>
      <c r="T21" s="358"/>
      <c r="U21" s="358"/>
      <c r="V21" s="358"/>
      <c r="W21" s="358"/>
      <c r="X21" s="358"/>
      <c r="Y21" s="358"/>
      <c r="Z21" s="358"/>
      <c r="AA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05"/>
    </row>
    <row r="22" spans="1:37" s="6" customFormat="1" ht="15" customHeight="1">
      <c r="A22" s="134">
        <f t="shared" si="0"/>
        <v>0</v>
      </c>
      <c r="B22" s="62">
        <v>10</v>
      </c>
      <c r="C22" s="63"/>
      <c r="D22" s="64"/>
      <c r="E22" s="65"/>
      <c r="F22" s="66"/>
      <c r="G22" s="67"/>
      <c r="H22" s="68"/>
      <c r="I22" s="69"/>
      <c r="J22" s="70"/>
      <c r="K22" s="71"/>
      <c r="L22" s="72"/>
      <c r="M22" s="73"/>
      <c r="N22" s="74"/>
      <c r="O22" s="75"/>
      <c r="P22" s="76"/>
      <c r="Q22" s="77" t="s">
        <v>16</v>
      </c>
      <c r="R22" s="77" t="s">
        <v>16</v>
      </c>
      <c r="S22" s="77" t="s">
        <v>16</v>
      </c>
      <c r="T22" s="77" t="s">
        <v>16</v>
      </c>
      <c r="U22" s="77" t="s">
        <v>16</v>
      </c>
      <c r="V22" s="77" t="s">
        <v>16</v>
      </c>
      <c r="W22" s="77" t="s">
        <v>16</v>
      </c>
      <c r="X22" s="77" t="s">
        <v>16</v>
      </c>
      <c r="Y22" s="77" t="s">
        <v>16</v>
      </c>
      <c r="Z22" s="77" t="s">
        <v>16</v>
      </c>
      <c r="AA22" s="77" t="s">
        <v>16</v>
      </c>
      <c r="AB22" s="77" t="s">
        <v>16</v>
      </c>
      <c r="AC22" s="77" t="s">
        <v>16</v>
      </c>
      <c r="AD22" s="77" t="s">
        <v>16</v>
      </c>
      <c r="AE22" s="77" t="s">
        <v>16</v>
      </c>
      <c r="AF22" s="77" t="s">
        <v>16</v>
      </c>
      <c r="AG22" s="77" t="s">
        <v>16</v>
      </c>
      <c r="AH22" s="77" t="s">
        <v>16</v>
      </c>
      <c r="AI22" s="77" t="s">
        <v>16</v>
      </c>
      <c r="AJ22" s="78" t="s">
        <v>16</v>
      </c>
      <c r="AK22" s="304" t="s">
        <v>34</v>
      </c>
    </row>
    <row r="23" spans="1:37" s="6" customFormat="1" ht="17" thickBot="1">
      <c r="A23" s="134">
        <f t="shared" si="0"/>
        <v>0</v>
      </c>
      <c r="B23" s="62">
        <v>11</v>
      </c>
      <c r="C23" s="63"/>
      <c r="D23" s="64"/>
      <c r="E23" s="65"/>
      <c r="F23" s="66"/>
      <c r="G23" s="67"/>
      <c r="H23" s="68"/>
      <c r="I23" s="69"/>
      <c r="J23" s="70"/>
      <c r="K23" s="71"/>
      <c r="L23" s="72"/>
      <c r="M23" s="73"/>
      <c r="N23" s="74"/>
      <c r="O23" s="75"/>
      <c r="P23" s="76"/>
      <c r="Q23" s="79">
        <f>D13</f>
        <v>0</v>
      </c>
      <c r="R23" s="80">
        <f>D14</f>
        <v>0</v>
      </c>
      <c r="S23" s="80">
        <f>D15</f>
        <v>0</v>
      </c>
      <c r="T23" s="80">
        <f>D16</f>
        <v>0</v>
      </c>
      <c r="U23" s="80">
        <f>D17</f>
        <v>0</v>
      </c>
      <c r="V23" s="80">
        <f>D18</f>
        <v>0</v>
      </c>
      <c r="W23" s="80">
        <f>D19</f>
        <v>0</v>
      </c>
      <c r="X23" s="80">
        <f>D20</f>
        <v>0</v>
      </c>
      <c r="Y23" s="80">
        <f>D21</f>
        <v>0</v>
      </c>
      <c r="Z23" s="80">
        <f>D22</f>
        <v>0</v>
      </c>
      <c r="AA23" s="80">
        <f>D23</f>
        <v>0</v>
      </c>
      <c r="AB23" s="80">
        <f>D24</f>
        <v>0</v>
      </c>
      <c r="AC23" s="80">
        <f>D25</f>
        <v>0</v>
      </c>
      <c r="AD23" s="80">
        <f>D26</f>
        <v>0</v>
      </c>
      <c r="AE23" s="80">
        <f>D27</f>
        <v>0</v>
      </c>
      <c r="AF23" s="80">
        <f>D28</f>
        <v>0</v>
      </c>
      <c r="AG23" s="80">
        <f>D29</f>
        <v>0</v>
      </c>
      <c r="AH23" s="80">
        <f>D30</f>
        <v>0</v>
      </c>
      <c r="AI23" s="80">
        <f>D31</f>
        <v>0</v>
      </c>
      <c r="AJ23" s="81">
        <f>D32</f>
        <v>0</v>
      </c>
      <c r="AK23" s="305"/>
    </row>
    <row r="24" spans="1:37" s="6" customFormat="1" ht="16" customHeight="1">
      <c r="A24" s="134">
        <f t="shared" si="0"/>
        <v>0</v>
      </c>
      <c r="B24" s="62">
        <v>12</v>
      </c>
      <c r="C24" s="63"/>
      <c r="D24" s="64"/>
      <c r="E24" s="65"/>
      <c r="F24" s="66"/>
      <c r="G24" s="67"/>
      <c r="H24" s="68"/>
      <c r="I24" s="69"/>
      <c r="J24" s="70"/>
      <c r="K24" s="71"/>
      <c r="L24" s="72"/>
      <c r="M24" s="73"/>
      <c r="N24" s="74"/>
      <c r="O24" s="75"/>
      <c r="P24" s="76"/>
      <c r="Q24" s="82" t="s">
        <v>19</v>
      </c>
      <c r="R24" s="82" t="s">
        <v>19</v>
      </c>
      <c r="S24" s="82" t="s">
        <v>19</v>
      </c>
      <c r="T24" s="82" t="s">
        <v>19</v>
      </c>
      <c r="U24" s="82" t="s">
        <v>19</v>
      </c>
      <c r="V24" s="82" t="s">
        <v>19</v>
      </c>
      <c r="W24" s="82" t="s">
        <v>19</v>
      </c>
      <c r="X24" s="82" t="s">
        <v>19</v>
      </c>
      <c r="Y24" s="82" t="s">
        <v>19</v>
      </c>
      <c r="Z24" s="82" t="s">
        <v>19</v>
      </c>
      <c r="AA24" s="82" t="s">
        <v>19</v>
      </c>
      <c r="AB24" s="82" t="s">
        <v>19</v>
      </c>
      <c r="AC24" s="82" t="s">
        <v>19</v>
      </c>
      <c r="AD24" s="82" t="s">
        <v>19</v>
      </c>
      <c r="AE24" s="82" t="s">
        <v>19</v>
      </c>
      <c r="AF24" s="82" t="s">
        <v>19</v>
      </c>
      <c r="AG24" s="82" t="s">
        <v>19</v>
      </c>
      <c r="AH24" s="82" t="s">
        <v>19</v>
      </c>
      <c r="AI24" s="82" t="s">
        <v>19</v>
      </c>
      <c r="AJ24" s="83" t="s">
        <v>19</v>
      </c>
      <c r="AK24" s="305"/>
    </row>
    <row r="25" spans="1:37" s="6" customFormat="1" ht="17" thickBot="1">
      <c r="A25" s="134">
        <f t="shared" si="0"/>
        <v>0</v>
      </c>
      <c r="B25" s="84">
        <v>13</v>
      </c>
      <c r="C25" s="63"/>
      <c r="D25" s="64"/>
      <c r="E25" s="65"/>
      <c r="F25" s="66"/>
      <c r="G25" s="67"/>
      <c r="H25" s="68"/>
      <c r="I25" s="69"/>
      <c r="J25" s="70"/>
      <c r="K25" s="71"/>
      <c r="L25" s="72"/>
      <c r="M25" s="73"/>
      <c r="N25" s="74"/>
      <c r="O25" s="75"/>
      <c r="P25" s="76"/>
      <c r="Q25" s="85">
        <f>G13+I13+K13+M13</f>
        <v>0</v>
      </c>
      <c r="R25" s="86">
        <f>G14+I14+K14+M14</f>
        <v>0</v>
      </c>
      <c r="S25" s="86">
        <f>G15+I15+K15+M15</f>
        <v>0</v>
      </c>
      <c r="T25" s="86">
        <f>G16+I16+K16+M16</f>
        <v>0</v>
      </c>
      <c r="U25" s="86">
        <f>G17+I17+K17+M17</f>
        <v>0</v>
      </c>
      <c r="V25" s="86">
        <f>G18+I18+K18+M18</f>
        <v>0</v>
      </c>
      <c r="W25" s="86">
        <f>G19+I19+K19+M19</f>
        <v>0</v>
      </c>
      <c r="X25" s="86">
        <f>G20+I20+K20+M20</f>
        <v>0</v>
      </c>
      <c r="Y25" s="86">
        <f>G21+I21+K21+M21</f>
        <v>0</v>
      </c>
      <c r="Z25" s="86">
        <f>G22+I22+K22+M22</f>
        <v>0</v>
      </c>
      <c r="AA25" s="86">
        <f>G23+I23+K23+M23</f>
        <v>0</v>
      </c>
      <c r="AB25" s="87">
        <f>G24+I24+K24+M24</f>
        <v>0</v>
      </c>
      <c r="AC25" s="88">
        <f>G25+I25+K25+M25</f>
        <v>0</v>
      </c>
      <c r="AD25" s="88">
        <f>G26+I26+K26+M26</f>
        <v>0</v>
      </c>
      <c r="AE25" s="88">
        <f>G27+I27+K27+M27</f>
        <v>0</v>
      </c>
      <c r="AF25" s="88">
        <f>G28+I28+K28+M28</f>
        <v>0</v>
      </c>
      <c r="AG25" s="88">
        <f>G29+I29+K29+M29</f>
        <v>0</v>
      </c>
      <c r="AH25" s="88">
        <f>G30+I30+K30+M30</f>
        <v>0</v>
      </c>
      <c r="AI25" s="89">
        <f>G31+I31+K31+M31</f>
        <v>0</v>
      </c>
      <c r="AJ25" s="90">
        <f>G32+I32+K32+M32</f>
        <v>0</v>
      </c>
      <c r="AK25" s="305"/>
    </row>
    <row r="26" spans="1:37" s="6" customFormat="1">
      <c r="A26" s="134">
        <f t="shared" si="0"/>
        <v>0</v>
      </c>
      <c r="B26" s="84">
        <v>14</v>
      </c>
      <c r="C26" s="63"/>
      <c r="D26" s="64"/>
      <c r="E26" s="65"/>
      <c r="F26" s="66"/>
      <c r="G26" s="67"/>
      <c r="H26" s="68"/>
      <c r="I26" s="69"/>
      <c r="J26" s="70"/>
      <c r="K26" s="71"/>
      <c r="L26" s="72"/>
      <c r="M26" s="73"/>
      <c r="N26" s="74"/>
      <c r="O26" s="75"/>
      <c r="P26" s="76"/>
      <c r="Q26" s="91" t="s">
        <v>20</v>
      </c>
      <c r="R26" s="91" t="s">
        <v>20</v>
      </c>
      <c r="S26" s="91" t="s">
        <v>20</v>
      </c>
      <c r="T26" s="91" t="s">
        <v>20</v>
      </c>
      <c r="U26" s="91" t="s">
        <v>20</v>
      </c>
      <c r="V26" s="91" t="s">
        <v>20</v>
      </c>
      <c r="W26" s="91" t="s">
        <v>20</v>
      </c>
      <c r="X26" s="91" t="s">
        <v>20</v>
      </c>
      <c r="Y26" s="91" t="s">
        <v>20</v>
      </c>
      <c r="Z26" s="91" t="s">
        <v>20</v>
      </c>
      <c r="AA26" s="91" t="s">
        <v>20</v>
      </c>
      <c r="AB26" s="91" t="s">
        <v>20</v>
      </c>
      <c r="AC26" s="91" t="s">
        <v>20</v>
      </c>
      <c r="AD26" s="91" t="s">
        <v>20</v>
      </c>
      <c r="AE26" s="91" t="s">
        <v>20</v>
      </c>
      <c r="AF26" s="91" t="s">
        <v>20</v>
      </c>
      <c r="AG26" s="91" t="s">
        <v>20</v>
      </c>
      <c r="AH26" s="91" t="s">
        <v>20</v>
      </c>
      <c r="AI26" s="91" t="s">
        <v>20</v>
      </c>
      <c r="AJ26" s="92" t="s">
        <v>20</v>
      </c>
      <c r="AK26" s="305"/>
    </row>
    <row r="27" spans="1:37" s="6" customFormat="1" ht="17" thickBot="1">
      <c r="A27" s="134">
        <f t="shared" si="0"/>
        <v>0</v>
      </c>
      <c r="B27" s="84">
        <v>15</v>
      </c>
      <c r="C27" s="63"/>
      <c r="D27" s="64"/>
      <c r="E27" s="65"/>
      <c r="F27" s="66"/>
      <c r="G27" s="67"/>
      <c r="H27" s="68"/>
      <c r="I27" s="69"/>
      <c r="J27" s="70"/>
      <c r="K27" s="71"/>
      <c r="L27" s="72"/>
      <c r="M27" s="73"/>
      <c r="N27" s="74"/>
      <c r="O27" s="75"/>
      <c r="P27" s="76"/>
      <c r="Q27" s="93">
        <f>N13</f>
        <v>0</v>
      </c>
      <c r="R27" s="94">
        <f>N14</f>
        <v>0</v>
      </c>
      <c r="S27" s="94">
        <f>N15</f>
        <v>0</v>
      </c>
      <c r="T27" s="94">
        <f>N16</f>
        <v>0</v>
      </c>
      <c r="U27" s="94">
        <f>N17</f>
        <v>0</v>
      </c>
      <c r="V27" s="94">
        <f>N18</f>
        <v>0</v>
      </c>
      <c r="W27" s="94">
        <f>N19</f>
        <v>0</v>
      </c>
      <c r="X27" s="94">
        <f>N20</f>
        <v>0</v>
      </c>
      <c r="Y27" s="94">
        <f>N21</f>
        <v>0</v>
      </c>
      <c r="Z27" s="94">
        <f>N22</f>
        <v>0</v>
      </c>
      <c r="AA27" s="94">
        <f>N23</f>
        <v>0</v>
      </c>
      <c r="AB27" s="95">
        <f>N24</f>
        <v>0</v>
      </c>
      <c r="AC27" s="96">
        <f>N25</f>
        <v>0</v>
      </c>
      <c r="AD27" s="96">
        <f>N26</f>
        <v>0</v>
      </c>
      <c r="AE27" s="96">
        <f>N27</f>
        <v>0</v>
      </c>
      <c r="AF27" s="96">
        <f>N28</f>
        <v>0</v>
      </c>
      <c r="AG27" s="96">
        <f>N29</f>
        <v>0</v>
      </c>
      <c r="AH27" s="96">
        <f>N30</f>
        <v>0</v>
      </c>
      <c r="AI27" s="97">
        <f>N31</f>
        <v>0</v>
      </c>
      <c r="AJ27" s="98">
        <f>N32</f>
        <v>0</v>
      </c>
      <c r="AK27" s="305"/>
    </row>
    <row r="28" spans="1:37" s="6" customFormat="1">
      <c r="A28" s="134">
        <f t="shared" si="0"/>
        <v>0</v>
      </c>
      <c r="B28" s="84">
        <v>16</v>
      </c>
      <c r="C28" s="63"/>
      <c r="D28" s="64"/>
      <c r="E28" s="65"/>
      <c r="F28" s="66"/>
      <c r="G28" s="67"/>
      <c r="H28" s="68"/>
      <c r="I28" s="69"/>
      <c r="J28" s="70"/>
      <c r="K28" s="71"/>
      <c r="L28" s="72"/>
      <c r="M28" s="73"/>
      <c r="N28" s="74"/>
      <c r="O28" s="75"/>
      <c r="P28" s="76"/>
      <c r="Q28" s="91" t="s">
        <v>32</v>
      </c>
      <c r="R28" s="91" t="s">
        <v>32</v>
      </c>
      <c r="S28" s="91" t="s">
        <v>32</v>
      </c>
      <c r="T28" s="91" t="s">
        <v>32</v>
      </c>
      <c r="U28" s="91" t="s">
        <v>32</v>
      </c>
      <c r="V28" s="91" t="s">
        <v>32</v>
      </c>
      <c r="W28" s="91" t="s">
        <v>32</v>
      </c>
      <c r="X28" s="91" t="s">
        <v>32</v>
      </c>
      <c r="Y28" s="91" t="s">
        <v>32</v>
      </c>
      <c r="Z28" s="91" t="s">
        <v>32</v>
      </c>
      <c r="AA28" s="91" t="s">
        <v>32</v>
      </c>
      <c r="AB28" s="91" t="s">
        <v>32</v>
      </c>
      <c r="AC28" s="91" t="s">
        <v>32</v>
      </c>
      <c r="AD28" s="91" t="s">
        <v>32</v>
      </c>
      <c r="AE28" s="91" t="s">
        <v>32</v>
      </c>
      <c r="AF28" s="91" t="s">
        <v>32</v>
      </c>
      <c r="AG28" s="91" t="s">
        <v>32</v>
      </c>
      <c r="AH28" s="91" t="s">
        <v>32</v>
      </c>
      <c r="AI28" s="91" t="s">
        <v>32</v>
      </c>
      <c r="AJ28" s="92" t="s">
        <v>32</v>
      </c>
      <c r="AK28" s="305"/>
    </row>
    <row r="29" spans="1:37" s="6" customFormat="1" ht="17" thickBot="1">
      <c r="A29" s="134">
        <f t="shared" si="0"/>
        <v>0</v>
      </c>
      <c r="B29" s="84">
        <v>17</v>
      </c>
      <c r="C29" s="63"/>
      <c r="D29" s="64"/>
      <c r="E29" s="65"/>
      <c r="F29" s="66"/>
      <c r="G29" s="67"/>
      <c r="H29" s="68"/>
      <c r="I29" s="69"/>
      <c r="J29" s="70"/>
      <c r="K29" s="71"/>
      <c r="L29" s="72"/>
      <c r="M29" s="73"/>
      <c r="N29" s="74"/>
      <c r="O29" s="75"/>
      <c r="P29" s="76"/>
      <c r="Q29" s="99">
        <f>O13</f>
        <v>0</v>
      </c>
      <c r="R29" s="100">
        <f>O14</f>
        <v>0</v>
      </c>
      <c r="S29" s="100">
        <f>O15</f>
        <v>0</v>
      </c>
      <c r="T29" s="100">
        <f>O16</f>
        <v>0</v>
      </c>
      <c r="U29" s="100">
        <f>O17</f>
        <v>0</v>
      </c>
      <c r="V29" s="100">
        <f>O18</f>
        <v>0</v>
      </c>
      <c r="W29" s="100">
        <f>O19</f>
        <v>0</v>
      </c>
      <c r="X29" s="100">
        <f>O20</f>
        <v>0</v>
      </c>
      <c r="Y29" s="100">
        <f>O21</f>
        <v>0</v>
      </c>
      <c r="Z29" s="100">
        <f>O22</f>
        <v>0</v>
      </c>
      <c r="AA29" s="100">
        <f>O23</f>
        <v>0</v>
      </c>
      <c r="AB29" s="101">
        <f>O24</f>
        <v>0</v>
      </c>
      <c r="AC29" s="102">
        <f>O25</f>
        <v>0</v>
      </c>
      <c r="AD29" s="100">
        <f>O26</f>
        <v>0</v>
      </c>
      <c r="AE29" s="101">
        <f>O27</f>
        <v>0</v>
      </c>
      <c r="AF29" s="103">
        <f>O28</f>
        <v>0</v>
      </c>
      <c r="AG29" s="103">
        <f>O29</f>
        <v>0</v>
      </c>
      <c r="AH29" s="103">
        <f>O30</f>
        <v>0</v>
      </c>
      <c r="AI29" s="102">
        <f>O31</f>
        <v>0</v>
      </c>
      <c r="AJ29" s="104">
        <f>O32</f>
        <v>0</v>
      </c>
      <c r="AK29" s="305"/>
    </row>
    <row r="30" spans="1:37" s="6" customFormat="1">
      <c r="A30" s="134">
        <f t="shared" si="0"/>
        <v>0</v>
      </c>
      <c r="B30" s="84">
        <v>18</v>
      </c>
      <c r="C30" s="63"/>
      <c r="D30" s="64"/>
      <c r="E30" s="65"/>
      <c r="F30" s="66"/>
      <c r="G30" s="67"/>
      <c r="H30" s="68"/>
      <c r="I30" s="69"/>
      <c r="J30" s="70"/>
      <c r="K30" s="71"/>
      <c r="L30" s="72"/>
      <c r="M30" s="73"/>
      <c r="N30" s="74"/>
      <c r="O30" s="75"/>
      <c r="P30" s="76"/>
      <c r="Q30" s="105" t="s">
        <v>35</v>
      </c>
      <c r="R30" s="106" t="s">
        <v>35</v>
      </c>
      <c r="S30" s="106" t="s">
        <v>35</v>
      </c>
      <c r="T30" s="106" t="s">
        <v>35</v>
      </c>
      <c r="U30" s="106" t="s">
        <v>35</v>
      </c>
      <c r="V30" s="106" t="s">
        <v>35</v>
      </c>
      <c r="W30" s="106" t="s">
        <v>35</v>
      </c>
      <c r="X30" s="106" t="s">
        <v>35</v>
      </c>
      <c r="Y30" s="106" t="s">
        <v>35</v>
      </c>
      <c r="Z30" s="106" t="s">
        <v>35</v>
      </c>
      <c r="AA30" s="107" t="s">
        <v>35</v>
      </c>
      <c r="AB30" s="108" t="s">
        <v>35</v>
      </c>
      <c r="AC30" s="108" t="s">
        <v>35</v>
      </c>
      <c r="AD30" s="83" t="s">
        <v>35</v>
      </c>
      <c r="AE30" s="108" t="s">
        <v>35</v>
      </c>
      <c r="AF30" s="108" t="s">
        <v>35</v>
      </c>
      <c r="AG30" s="108" t="s">
        <v>35</v>
      </c>
      <c r="AH30" s="108" t="s">
        <v>35</v>
      </c>
      <c r="AI30" s="108" t="s">
        <v>35</v>
      </c>
      <c r="AJ30" s="109" t="s">
        <v>35</v>
      </c>
      <c r="AK30" s="305"/>
    </row>
    <row r="31" spans="1:37" s="6" customFormat="1">
      <c r="A31" s="134">
        <f t="shared" si="0"/>
        <v>0</v>
      </c>
      <c r="B31" s="84">
        <v>19</v>
      </c>
      <c r="C31" s="63"/>
      <c r="D31" s="64"/>
      <c r="E31" s="65"/>
      <c r="F31" s="66"/>
      <c r="G31" s="67"/>
      <c r="H31" s="68"/>
      <c r="I31" s="69"/>
      <c r="J31" s="70"/>
      <c r="K31" s="71"/>
      <c r="L31" s="72"/>
      <c r="M31" s="73"/>
      <c r="N31" s="74"/>
      <c r="O31" s="75"/>
      <c r="P31" s="76"/>
      <c r="Q31" s="359">
        <f>P13</f>
        <v>0</v>
      </c>
      <c r="R31" s="352">
        <f>P14</f>
        <v>0</v>
      </c>
      <c r="S31" s="352">
        <f>P15</f>
        <v>0</v>
      </c>
      <c r="T31" s="352">
        <f>P16</f>
        <v>0</v>
      </c>
      <c r="U31" s="352">
        <f>P17</f>
        <v>0</v>
      </c>
      <c r="V31" s="352">
        <f>P18</f>
        <v>0</v>
      </c>
      <c r="W31" s="352">
        <f>P19</f>
        <v>0</v>
      </c>
      <c r="X31" s="352">
        <f>P20</f>
        <v>0</v>
      </c>
      <c r="Y31" s="352">
        <f>P21</f>
        <v>0</v>
      </c>
      <c r="Z31" s="352">
        <f>P22</f>
        <v>0</v>
      </c>
      <c r="AA31" s="354">
        <f>P23</f>
        <v>0</v>
      </c>
      <c r="AB31" s="320">
        <f>P24</f>
        <v>0</v>
      </c>
      <c r="AC31" s="320">
        <f>P25</f>
        <v>0</v>
      </c>
      <c r="AD31" s="350">
        <f>P26</f>
        <v>0</v>
      </c>
      <c r="AE31" s="320">
        <f>P27</f>
        <v>0</v>
      </c>
      <c r="AF31" s="320">
        <f>P28</f>
        <v>0</v>
      </c>
      <c r="AG31" s="320">
        <f>P29</f>
        <v>0</v>
      </c>
      <c r="AH31" s="320">
        <f>P30</f>
        <v>0</v>
      </c>
      <c r="AI31" s="320">
        <f>P31</f>
        <v>0</v>
      </c>
      <c r="AJ31" s="322">
        <f>P32</f>
        <v>0</v>
      </c>
      <c r="AK31" s="305"/>
    </row>
    <row r="32" spans="1:37" s="6" customFormat="1" ht="17" thickBot="1">
      <c r="A32" s="134">
        <f t="shared" si="0"/>
        <v>0</v>
      </c>
      <c r="B32" s="110">
        <v>20</v>
      </c>
      <c r="C32" s="287"/>
      <c r="D32" s="111"/>
      <c r="E32" s="112"/>
      <c r="F32" s="113"/>
      <c r="G32" s="114"/>
      <c r="H32" s="115"/>
      <c r="I32" s="116"/>
      <c r="J32" s="117"/>
      <c r="K32" s="118"/>
      <c r="L32" s="119"/>
      <c r="M32" s="120"/>
      <c r="N32" s="121"/>
      <c r="O32" s="122"/>
      <c r="P32" s="123"/>
      <c r="Q32" s="360"/>
      <c r="R32" s="353"/>
      <c r="S32" s="353"/>
      <c r="T32" s="353"/>
      <c r="U32" s="353"/>
      <c r="V32" s="353"/>
      <c r="W32" s="353"/>
      <c r="X32" s="353"/>
      <c r="Y32" s="353"/>
      <c r="Z32" s="353"/>
      <c r="AA32" s="355"/>
      <c r="AB32" s="321"/>
      <c r="AC32" s="321"/>
      <c r="AD32" s="351"/>
      <c r="AE32" s="321"/>
      <c r="AF32" s="321"/>
      <c r="AG32" s="321"/>
      <c r="AH32" s="321"/>
      <c r="AI32" s="321"/>
      <c r="AJ32" s="323"/>
      <c r="AK32" s="306"/>
    </row>
    <row r="33" spans="1:38" s="6" customFormat="1" ht="21.5" customHeight="1">
      <c r="A33"/>
      <c r="B33" s="129"/>
      <c r="C33" s="288">
        <f>F33*5+(F36*4)</f>
        <v>0</v>
      </c>
      <c r="D33" s="324" t="s">
        <v>36</v>
      </c>
      <c r="E33" s="325"/>
      <c r="F33" s="328">
        <f>H9/5</f>
        <v>0</v>
      </c>
      <c r="G33" s="329"/>
      <c r="H33" s="332">
        <f>J9/4</f>
        <v>0</v>
      </c>
      <c r="I33" s="333"/>
      <c r="J33" s="336">
        <f>SUM(J13:J32)</f>
        <v>0</v>
      </c>
      <c r="K33" s="337"/>
      <c r="L33" s="340">
        <f>N9/2</f>
        <v>0</v>
      </c>
      <c r="M33" s="341"/>
      <c r="N33" s="344">
        <f>SUM(N13:N32)</f>
        <v>0</v>
      </c>
      <c r="O33" s="346" t="s">
        <v>20</v>
      </c>
      <c r="P33" s="347"/>
      <c r="Q33" s="301">
        <f>Q13</f>
        <v>0</v>
      </c>
      <c r="R33" s="301">
        <f>Q13+R13</f>
        <v>0</v>
      </c>
      <c r="S33" s="301">
        <f t="shared" ref="S33:AJ33" si="1">R33+S13</f>
        <v>0</v>
      </c>
      <c r="T33" s="301">
        <f t="shared" si="1"/>
        <v>0</v>
      </c>
      <c r="U33" s="301">
        <f t="shared" si="1"/>
        <v>0</v>
      </c>
      <c r="V33" s="301">
        <f t="shared" si="1"/>
        <v>0</v>
      </c>
      <c r="W33" s="301">
        <f t="shared" si="1"/>
        <v>0</v>
      </c>
      <c r="X33" s="301">
        <f t="shared" si="1"/>
        <v>0</v>
      </c>
      <c r="Y33" s="301">
        <f t="shared" si="1"/>
        <v>0</v>
      </c>
      <c r="Z33" s="301">
        <f t="shared" si="1"/>
        <v>0</v>
      </c>
      <c r="AA33" s="301">
        <f t="shared" si="1"/>
        <v>0</v>
      </c>
      <c r="AB33" s="301">
        <f t="shared" si="1"/>
        <v>0</v>
      </c>
      <c r="AC33" s="301">
        <f t="shared" si="1"/>
        <v>0</v>
      </c>
      <c r="AD33" s="301">
        <f t="shared" si="1"/>
        <v>0</v>
      </c>
      <c r="AE33" s="301">
        <f t="shared" si="1"/>
        <v>0</v>
      </c>
      <c r="AF33" s="301">
        <f t="shared" si="1"/>
        <v>0</v>
      </c>
      <c r="AG33" s="301">
        <f t="shared" si="1"/>
        <v>0</v>
      </c>
      <c r="AH33" s="301">
        <f t="shared" si="1"/>
        <v>0</v>
      </c>
      <c r="AI33" s="301">
        <f t="shared" si="1"/>
        <v>0</v>
      </c>
      <c r="AJ33" s="301">
        <f t="shared" si="1"/>
        <v>0</v>
      </c>
      <c r="AK33" s="304" t="s">
        <v>37</v>
      </c>
    </row>
    <row r="34" spans="1:38" s="6" customFormat="1" ht="21.5" customHeight="1" thickBot="1">
      <c r="A34"/>
      <c r="B34" s="130"/>
      <c r="C34" s="289">
        <f>H33*4+(H36*3)</f>
        <v>0</v>
      </c>
      <c r="D34" s="326"/>
      <c r="E34" s="327"/>
      <c r="F34" s="330"/>
      <c r="G34" s="331"/>
      <c r="H34" s="334"/>
      <c r="I34" s="335"/>
      <c r="J34" s="338"/>
      <c r="K34" s="339"/>
      <c r="L34" s="342"/>
      <c r="M34" s="343"/>
      <c r="N34" s="345"/>
      <c r="O34" s="348"/>
      <c r="P34" s="349"/>
      <c r="Q34" s="302"/>
      <c r="R34" s="302"/>
      <c r="S34" s="318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5"/>
    </row>
    <row r="35" spans="1:38" s="6" customFormat="1" ht="21.5" customHeight="1" thickBot="1">
      <c r="A35"/>
      <c r="B35" s="130"/>
      <c r="C35" s="289">
        <f>J33+(J36*2)</f>
        <v>0</v>
      </c>
      <c r="D35" s="307" t="s">
        <v>38</v>
      </c>
      <c r="E35" s="308"/>
      <c r="F35" s="309" t="s">
        <v>39</v>
      </c>
      <c r="G35" s="310"/>
      <c r="H35" s="311" t="s">
        <v>40</v>
      </c>
      <c r="I35" s="310"/>
      <c r="J35" s="311" t="s">
        <v>41</v>
      </c>
      <c r="K35" s="310"/>
      <c r="L35" s="311" t="s">
        <v>42</v>
      </c>
      <c r="M35" s="309"/>
      <c r="N35" s="312">
        <f>SUM(F36:M36)</f>
        <v>0</v>
      </c>
      <c r="O35" s="314" t="s">
        <v>19</v>
      </c>
      <c r="P35" s="315"/>
      <c r="Q35" s="302"/>
      <c r="R35" s="302"/>
      <c r="S35" s="318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2"/>
      <c r="AH35" s="302"/>
      <c r="AI35" s="302"/>
      <c r="AJ35" s="302"/>
      <c r="AK35" s="305"/>
    </row>
    <row r="36" spans="1:38" s="6" customFormat="1" ht="21.5" customHeight="1" thickBot="1">
      <c r="A36"/>
      <c r="B36" s="131"/>
      <c r="C36" s="290">
        <f>L33*2+(L36*3)</f>
        <v>0</v>
      </c>
      <c r="D36" s="307" t="s">
        <v>43</v>
      </c>
      <c r="E36" s="308"/>
      <c r="F36" s="292">
        <f>SUM(G13:G32)</f>
        <v>0</v>
      </c>
      <c r="G36" s="293"/>
      <c r="H36" s="294">
        <f>SUM(I13:I32)</f>
        <v>0</v>
      </c>
      <c r="I36" s="295"/>
      <c r="J36" s="296">
        <f>SUM(K13:K32)</f>
        <v>0</v>
      </c>
      <c r="K36" s="297"/>
      <c r="L36" s="298">
        <f>SUM(M13:M32)</f>
        <v>0</v>
      </c>
      <c r="M36" s="299"/>
      <c r="N36" s="313"/>
      <c r="O36" s="316"/>
      <c r="P36" s="317"/>
      <c r="Q36" s="303"/>
      <c r="R36" s="303"/>
      <c r="S36" s="319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3"/>
      <c r="AF36" s="303"/>
      <c r="AG36" s="303"/>
      <c r="AH36" s="303"/>
      <c r="AI36" s="303"/>
      <c r="AJ36" s="303"/>
      <c r="AK36" s="306"/>
    </row>
    <row r="37" spans="1:38" s="6" customFormat="1">
      <c r="A37" t="s">
        <v>44</v>
      </c>
      <c r="B37" s="132"/>
      <c r="C37" s="132"/>
      <c r="D37" s="124"/>
      <c r="E37"/>
      <c r="F37" s="300"/>
      <c r="G37" s="300"/>
      <c r="H37" s="300"/>
      <c r="I37" s="300"/>
      <c r="J37" s="300"/>
      <c r="K37" s="300"/>
      <c r="L37" s="300"/>
      <c r="M37" s="300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 s="125"/>
      <c r="AD37"/>
      <c r="AE37"/>
      <c r="AF37"/>
      <c r="AG37"/>
      <c r="AH37"/>
      <c r="AI37"/>
      <c r="AJ37"/>
    </row>
    <row r="38" spans="1:38" s="6" customFormat="1">
      <c r="A38" s="133"/>
      <c r="B38" s="132"/>
      <c r="C38" s="132"/>
      <c r="D38" s="124"/>
      <c r="E38"/>
      <c r="F38"/>
      <c r="G38"/>
      <c r="H38"/>
      <c r="I38"/>
      <c r="J38"/>
      <c r="K38"/>
      <c r="L38"/>
      <c r="M38"/>
      <c r="N38"/>
      <c r="O38"/>
      <c r="P38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</row>
    <row r="39" spans="1:38" s="6" customFormat="1">
      <c r="A39"/>
      <c r="B39" s="132"/>
      <c r="C39" s="132"/>
      <c r="D39" s="124"/>
      <c r="E39" s="127">
        <f>N33+N35</f>
        <v>0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 s="128"/>
      <c r="AD39"/>
      <c r="AE39"/>
      <c r="AF39"/>
      <c r="AG39"/>
      <c r="AH39"/>
      <c r="AI39"/>
      <c r="AJ39"/>
    </row>
    <row r="40" spans="1:38" s="6" customFormat="1">
      <c r="A40"/>
      <c r="B40" s="132"/>
      <c r="C40" s="132"/>
      <c r="D40" s="124"/>
      <c r="E40"/>
      <c r="F40" s="291"/>
      <c r="G40" s="291"/>
      <c r="H40" s="291"/>
      <c r="I40" s="291"/>
      <c r="J40" s="291"/>
      <c r="K40" s="291"/>
      <c r="L40" s="291"/>
      <c r="M40" s="291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 s="128"/>
      <c r="AD40"/>
      <c r="AE40"/>
      <c r="AF40"/>
      <c r="AG40"/>
      <c r="AH40"/>
      <c r="AI40"/>
      <c r="AJ40"/>
    </row>
    <row r="41" spans="1:38" s="6" customFormat="1">
      <c r="A41"/>
      <c r="B41" s="132"/>
      <c r="C41" s="124"/>
      <c r="D41" s="124"/>
      <c r="E41"/>
      <c r="F41" s="291"/>
      <c r="G41" s="291"/>
      <c r="H41" s="291"/>
      <c r="I41" s="29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</row>
    <row r="42" spans="1:38" s="6" customFormat="1">
      <c r="A42"/>
      <c r="B42" s="132"/>
      <c r="C42" s="124"/>
      <c r="D42" s="124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</row>
    <row r="43" spans="1:38" s="6" customFormat="1">
      <c r="A43"/>
      <c r="B43" s="132"/>
      <c r="C43" s="124"/>
      <c r="D43" s="124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</row>
    <row r="44" spans="1:38" s="6" customFormat="1">
      <c r="A44"/>
      <c r="B44" s="132"/>
      <c r="C44" s="124"/>
      <c r="D44" s="124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5"/>
      <c r="AL44" s="135"/>
    </row>
    <row r="45" spans="1:38" s="6" customFormat="1">
      <c r="A45"/>
      <c r="B45" s="132"/>
      <c r="C45" s="124"/>
      <c r="D45" s="124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5"/>
      <c r="AL45" s="135"/>
    </row>
    <row r="46" spans="1:38" s="6" customFormat="1">
      <c r="A46"/>
      <c r="B46" s="132"/>
      <c r="C46" s="132"/>
      <c r="D46" s="124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5"/>
      <c r="AL46" s="135"/>
    </row>
    <row r="47" spans="1:38" s="6" customFormat="1">
      <c r="A47"/>
      <c r="B47" s="132"/>
      <c r="C47" s="132"/>
      <c r="D47" s="124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5"/>
      <c r="AL47" s="135"/>
    </row>
    <row r="48" spans="1:38" s="6" customFormat="1">
      <c r="A48"/>
      <c r="B48" s="132"/>
      <c r="C48" s="132"/>
      <c r="D48" s="124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5"/>
      <c r="AL48" s="135"/>
    </row>
    <row r="49" spans="1:38" s="6" customFormat="1">
      <c r="A49"/>
      <c r="B49" s="132"/>
      <c r="C49" s="132"/>
      <c r="D49" s="124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5"/>
      <c r="AL49" s="135"/>
    </row>
    <row r="50" spans="1:38">
      <c r="B50" s="132"/>
      <c r="C50" s="132"/>
      <c r="D50" s="124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5"/>
      <c r="AL50" s="135"/>
    </row>
    <row r="51" spans="1:38">
      <c r="B51" s="132"/>
      <c r="C51" s="132"/>
      <c r="D51" s="124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5"/>
      <c r="AL51" s="135"/>
    </row>
    <row r="52" spans="1:38">
      <c r="B52" s="132"/>
      <c r="C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5"/>
      <c r="AL52" s="135"/>
    </row>
    <row r="53" spans="1:38">
      <c r="B53" s="132"/>
      <c r="C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5"/>
      <c r="AL53" s="135"/>
    </row>
    <row r="54" spans="1:38">
      <c r="B54" s="132"/>
      <c r="C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5"/>
      <c r="AL54" s="135"/>
    </row>
    <row r="55" spans="1:38">
      <c r="B55" s="132"/>
      <c r="C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5"/>
      <c r="AL55" s="135"/>
    </row>
    <row r="56" spans="1:38">
      <c r="B56" s="132"/>
      <c r="C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5"/>
      <c r="AL56" s="135"/>
    </row>
    <row r="57" spans="1:38">
      <c r="B57" s="132"/>
      <c r="C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5"/>
      <c r="AL57" s="135"/>
    </row>
    <row r="58" spans="1:38">
      <c r="B58" s="132"/>
      <c r="C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5"/>
      <c r="AL58" s="135"/>
    </row>
    <row r="59" spans="1:38">
      <c r="E59" s="132"/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  <c r="AA59" s="132"/>
      <c r="AB59" s="132"/>
      <c r="AC59" s="132"/>
      <c r="AD59" s="132"/>
      <c r="AE59" s="132"/>
      <c r="AF59" s="132"/>
      <c r="AG59" s="132"/>
      <c r="AH59" s="132"/>
      <c r="AI59" s="132"/>
      <c r="AJ59" s="132"/>
      <c r="AK59" s="135"/>
      <c r="AL59" s="135"/>
    </row>
    <row r="60" spans="1:38">
      <c r="E60" s="132"/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  <c r="AA60" s="132"/>
      <c r="AB60" s="132"/>
      <c r="AC60" s="132"/>
      <c r="AD60" s="132"/>
      <c r="AE60" s="132"/>
      <c r="AF60" s="132"/>
      <c r="AG60" s="132"/>
      <c r="AH60" s="132"/>
      <c r="AI60" s="132"/>
      <c r="AJ60" s="132"/>
      <c r="AK60" s="135"/>
      <c r="AL60" s="135"/>
    </row>
    <row r="61" spans="1:38">
      <c r="E61" s="132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  <c r="AA61" s="132"/>
      <c r="AB61" s="132"/>
      <c r="AC61" s="132"/>
      <c r="AD61" s="132"/>
      <c r="AE61" s="132"/>
      <c r="AF61" s="132"/>
      <c r="AG61" s="132"/>
      <c r="AH61" s="132"/>
      <c r="AI61" s="132"/>
      <c r="AJ61" s="132"/>
      <c r="AK61" s="135"/>
      <c r="AL61" s="135"/>
    </row>
    <row r="62" spans="1:38">
      <c r="E62" s="132"/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  <c r="AA62" s="132"/>
      <c r="AB62" s="132"/>
      <c r="AC62" s="132"/>
      <c r="AD62" s="132"/>
      <c r="AE62" s="132"/>
      <c r="AF62" s="132"/>
      <c r="AG62" s="132"/>
      <c r="AH62" s="132"/>
      <c r="AI62" s="132"/>
      <c r="AJ62" s="132"/>
      <c r="AK62" s="135"/>
      <c r="AL62" s="135"/>
    </row>
    <row r="63" spans="1:38"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  <c r="AH63" s="132"/>
      <c r="AI63" s="132"/>
      <c r="AJ63" s="132"/>
      <c r="AK63" s="135"/>
      <c r="AL63" s="135"/>
    </row>
    <row r="64" spans="1:38">
      <c r="E64" s="132"/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5"/>
      <c r="AL64" s="135"/>
    </row>
    <row r="65" spans="5:38"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  <c r="AF65" s="132"/>
      <c r="AG65" s="132"/>
      <c r="AH65" s="132"/>
      <c r="AI65" s="132"/>
      <c r="AJ65" s="132"/>
      <c r="AK65" s="135"/>
      <c r="AL65" s="135"/>
    </row>
    <row r="66" spans="5:38"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  <c r="AF66" s="132"/>
      <c r="AG66" s="132"/>
      <c r="AH66" s="132"/>
      <c r="AI66" s="132"/>
      <c r="AJ66" s="132"/>
      <c r="AK66" s="135"/>
      <c r="AL66" s="135"/>
    </row>
    <row r="67" spans="5:38"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5"/>
      <c r="AL67" s="135"/>
    </row>
  </sheetData>
  <sheetProtection algorithmName="SHA-512" hashValue="C76QN/W908fdeKlkYR7OZBYSwDAnfyyAASNLHHjatYF2baKPmXmKNBfFYcYaaH3WsJOkwnKR6JWDJR0qk6PN1A==" saltValue="Ef/G1g6ExZ4EWGlwxn4nqw==" spinCount="100000" sheet="1" objects="1" selectLockedCells="1"/>
  <mergeCells count="166">
    <mergeCell ref="X2:AB2"/>
    <mergeCell ref="AC2:AK2"/>
    <mergeCell ref="F3:K3"/>
    <mergeCell ref="L3:P3"/>
    <mergeCell ref="Q3:S3"/>
    <mergeCell ref="T3:AD3"/>
    <mergeCell ref="AE3:AG3"/>
    <mergeCell ref="AH3:AK3"/>
    <mergeCell ref="B1:E7"/>
    <mergeCell ref="G1:K1"/>
    <mergeCell ref="L1:R1"/>
    <mergeCell ref="U1:W1"/>
    <mergeCell ref="AE1:AI1"/>
    <mergeCell ref="AJ1:AK1"/>
    <mergeCell ref="G2:K2"/>
    <mergeCell ref="L2:R2"/>
    <mergeCell ref="S2:T2"/>
    <mergeCell ref="U2:W2"/>
    <mergeCell ref="F6:K6"/>
    <mergeCell ref="L6:M6"/>
    <mergeCell ref="O6:S6"/>
    <mergeCell ref="T6:Z6"/>
    <mergeCell ref="AA6:AE6"/>
    <mergeCell ref="AF6:AK6"/>
    <mergeCell ref="H4:K4"/>
    <mergeCell ref="L4:W4"/>
    <mergeCell ref="X4:Z4"/>
    <mergeCell ref="AA4:AK4"/>
    <mergeCell ref="G5:K5"/>
    <mergeCell ref="L5:O5"/>
    <mergeCell ref="P5:V5"/>
    <mergeCell ref="X5:Z5"/>
    <mergeCell ref="AB5:AH5"/>
    <mergeCell ref="O7:Z7"/>
    <mergeCell ref="AA7:AK7"/>
    <mergeCell ref="B8:C8"/>
    <mergeCell ref="E8:H8"/>
    <mergeCell ref="P8:Q8"/>
    <mergeCell ref="R8:Z8"/>
    <mergeCell ref="AC8:AD8"/>
    <mergeCell ref="AG8:AH8"/>
    <mergeCell ref="AJ11:AJ12"/>
    <mergeCell ref="AK11:AK12"/>
    <mergeCell ref="F12:G12"/>
    <mergeCell ref="H12:I12"/>
    <mergeCell ref="J12:K12"/>
    <mergeCell ref="L12:M12"/>
    <mergeCell ref="AA11:AA12"/>
    <mergeCell ref="AB11:AB12"/>
    <mergeCell ref="AC11:AC12"/>
    <mergeCell ref="AD11:AD12"/>
    <mergeCell ref="O11:O12"/>
    <mergeCell ref="P11:P12"/>
    <mergeCell ref="Q11:Q12"/>
    <mergeCell ref="R11:R12"/>
    <mergeCell ref="S11:S12"/>
    <mergeCell ref="T11:T12"/>
    <mergeCell ref="B10:B12"/>
    <mergeCell ref="C10:E10"/>
    <mergeCell ref="H11:I11"/>
    <mergeCell ref="J11:K11"/>
    <mergeCell ref="L11:M11"/>
    <mergeCell ref="N11:N12"/>
    <mergeCell ref="Q13:Q21"/>
    <mergeCell ref="R13:R21"/>
    <mergeCell ref="S13:S21"/>
    <mergeCell ref="T13:T21"/>
    <mergeCell ref="U13:U21"/>
    <mergeCell ref="V13:V21"/>
    <mergeCell ref="AG11:AG12"/>
    <mergeCell ref="AH11:AH12"/>
    <mergeCell ref="AI11:AI12"/>
    <mergeCell ref="AE11:AE12"/>
    <mergeCell ref="AF11:AF12"/>
    <mergeCell ref="U11:U12"/>
    <mergeCell ref="V11:V12"/>
    <mergeCell ref="W11:W12"/>
    <mergeCell ref="X11:X12"/>
    <mergeCell ref="Y11:Y12"/>
    <mergeCell ref="Z11:Z12"/>
    <mergeCell ref="AA31:AA32"/>
    <mergeCell ref="AB31:AB32"/>
    <mergeCell ref="AI13:AI21"/>
    <mergeCell ref="AJ13:AJ21"/>
    <mergeCell ref="AK13:AK21"/>
    <mergeCell ref="AK22:AK32"/>
    <mergeCell ref="Q31:Q32"/>
    <mergeCell ref="R31:R32"/>
    <mergeCell ref="S31:S32"/>
    <mergeCell ref="T31:T32"/>
    <mergeCell ref="U31:U32"/>
    <mergeCell ref="V31:V32"/>
    <mergeCell ref="AC13:AC21"/>
    <mergeCell ref="AD13:AD21"/>
    <mergeCell ref="AE13:AE21"/>
    <mergeCell ref="AF13:AF21"/>
    <mergeCell ref="AG13:AG21"/>
    <mergeCell ref="AH13:AH21"/>
    <mergeCell ref="W13:W21"/>
    <mergeCell ref="X13:X21"/>
    <mergeCell ref="Y13:Y21"/>
    <mergeCell ref="Z13:Z21"/>
    <mergeCell ref="AA13:AA21"/>
    <mergeCell ref="AB13:AB21"/>
    <mergeCell ref="T33:T36"/>
    <mergeCell ref="U33:U36"/>
    <mergeCell ref="V33:V36"/>
    <mergeCell ref="W33:W36"/>
    <mergeCell ref="AI31:AI32"/>
    <mergeCell ref="AJ31:AJ32"/>
    <mergeCell ref="D33:E34"/>
    <mergeCell ref="F33:G34"/>
    <mergeCell ref="H33:I34"/>
    <mergeCell ref="J33:K34"/>
    <mergeCell ref="L33:M34"/>
    <mergeCell ref="N33:N34"/>
    <mergeCell ref="O33:P34"/>
    <mergeCell ref="Q33:Q36"/>
    <mergeCell ref="AC31:AC32"/>
    <mergeCell ref="AD31:AD32"/>
    <mergeCell ref="AE31:AE32"/>
    <mergeCell ref="AF31:AF32"/>
    <mergeCell ref="AG31:AG32"/>
    <mergeCell ref="AH31:AH32"/>
    <mergeCell ref="W31:W32"/>
    <mergeCell ref="X31:X32"/>
    <mergeCell ref="Y31:Y32"/>
    <mergeCell ref="Z31:Z32"/>
    <mergeCell ref="AJ33:AJ36"/>
    <mergeCell ref="AK33:AK36"/>
    <mergeCell ref="D35:E35"/>
    <mergeCell ref="F35:G35"/>
    <mergeCell ref="H35:I35"/>
    <mergeCell ref="J35:K35"/>
    <mergeCell ref="L35:M35"/>
    <mergeCell ref="N35:N36"/>
    <mergeCell ref="O35:P36"/>
    <mergeCell ref="D36:E36"/>
    <mergeCell ref="AD33:AD36"/>
    <mergeCell ref="AE33:AE36"/>
    <mergeCell ref="AF33:AF36"/>
    <mergeCell ref="AG33:AG36"/>
    <mergeCell ref="AH33:AH36"/>
    <mergeCell ref="AI33:AI36"/>
    <mergeCell ref="X33:X36"/>
    <mergeCell ref="Y33:Y36"/>
    <mergeCell ref="Z33:Z36"/>
    <mergeCell ref="AA33:AA36"/>
    <mergeCell ref="AB33:AB36"/>
    <mergeCell ref="AC33:AC36"/>
    <mergeCell ref="R33:R36"/>
    <mergeCell ref="S33:S36"/>
    <mergeCell ref="F40:G40"/>
    <mergeCell ref="H40:I40"/>
    <mergeCell ref="J40:K40"/>
    <mergeCell ref="L40:M40"/>
    <mergeCell ref="F41:G41"/>
    <mergeCell ref="H41:I41"/>
    <mergeCell ref="F36:G36"/>
    <mergeCell ref="H36:I36"/>
    <mergeCell ref="J36:K36"/>
    <mergeCell ref="L36:M36"/>
    <mergeCell ref="F37:G37"/>
    <mergeCell ref="H37:I37"/>
    <mergeCell ref="J37:K37"/>
    <mergeCell ref="L37:M37"/>
  </mergeCells>
  <conditionalFormatting sqref="G13:G32">
    <cfRule type="containsText" dxfId="53" priority="32" operator="containsText" text="x">
      <formula>NOT(ISERROR(SEARCH("x",G13)))</formula>
    </cfRule>
  </conditionalFormatting>
  <conditionalFormatting sqref="J13:J32">
    <cfRule type="cellIs" dxfId="52" priority="29" operator="equal">
      <formula>1</formula>
    </cfRule>
    <cfRule type="cellIs" dxfId="51" priority="31" operator="equal">
      <formula>1</formula>
    </cfRule>
  </conditionalFormatting>
  <conditionalFormatting sqref="H13:H32">
    <cfRule type="cellIs" dxfId="50" priority="25" operator="equal">
      <formula>4</formula>
    </cfRule>
    <cfRule type="cellIs" dxfId="49" priority="30" operator="equal">
      <formula>2</formula>
    </cfRule>
  </conditionalFormatting>
  <conditionalFormatting sqref="L13:L32">
    <cfRule type="cellIs" dxfId="48" priority="26" operator="equal">
      <formula>4</formula>
    </cfRule>
    <cfRule type="cellIs" dxfId="47" priority="28" operator="equal">
      <formula>2</formula>
    </cfRule>
  </conditionalFormatting>
  <conditionalFormatting sqref="F13:F32">
    <cfRule type="cellIs" dxfId="46" priority="27" operator="equal">
      <formula>5</formula>
    </cfRule>
  </conditionalFormatting>
  <conditionalFormatting sqref="Q31:AJ31 Q32:AA32">
    <cfRule type="containsText" dxfId="45" priority="15" operator="containsText" text="5.Place">
      <formula>NOT(ISERROR(SEARCH("5.Place",Q31)))</formula>
    </cfRule>
    <cfRule type="containsText" dxfId="44" priority="16" operator="containsText" text="Silver">
      <formula>NOT(ISERROR(SEARCH("Silver",Q31)))</formula>
    </cfRule>
    <cfRule type="containsText" dxfId="43" priority="22" operator="containsText" text="Gold">
      <formula>NOT(ISERROR(SEARCH("Gold",Q31)))</formula>
    </cfRule>
    <cfRule type="containsText" dxfId="42" priority="23" operator="containsText" text="n.R.">
      <formula>NOT(ISERROR(SEARCH("n.R.",Q31)))</formula>
    </cfRule>
    <cfRule type="containsText" dxfId="41" priority="24" operator="containsText" text="Bronze">
      <formula>NOT(ISERROR(SEARCH("Bronze",Q31)))</formula>
    </cfRule>
  </conditionalFormatting>
  <conditionalFormatting sqref="P13:P20 P22:P32">
    <cfRule type="containsText" dxfId="40" priority="17" operator="containsText" text="Silver">
      <formula>NOT(ISERROR(SEARCH("Silver",P13)))</formula>
    </cfRule>
    <cfRule type="containsText" dxfId="39" priority="18" operator="containsText" text="5.Place">
      <formula>NOT(ISERROR(SEARCH("5.Place",P13)))</formula>
    </cfRule>
    <cfRule type="containsText" dxfId="38" priority="19" operator="containsText" text="n.R.">
      <formula>NOT(ISERROR(SEARCH("n.R.",P13)))</formula>
    </cfRule>
    <cfRule type="containsText" dxfId="37" priority="20" operator="containsText" text="Bronze">
      <formula>NOT(ISERROR(SEARCH("Bronze",P13)))</formula>
    </cfRule>
    <cfRule type="containsText" dxfId="36" priority="21" operator="containsText" text="Gold">
      <formula>NOT(ISERROR(SEARCH("Gold",P13)))</formula>
    </cfRule>
  </conditionalFormatting>
  <conditionalFormatting sqref="Q10:AJ10">
    <cfRule type="containsText" dxfId="35" priority="3" operator="containsText" text="0">
      <formula>NOT(ISERROR(SEARCH("0",Q10)))</formula>
    </cfRule>
    <cfRule type="expression" dxfId="34" priority="7">
      <formula>Q25=7</formula>
    </cfRule>
    <cfRule type="expression" dxfId="33" priority="8">
      <formula>Q25=6</formula>
    </cfRule>
    <cfRule type="expression" dxfId="32" priority="9">
      <formula>Q25=5</formula>
    </cfRule>
    <cfRule type="expression" dxfId="31" priority="10">
      <formula>Q25=4</formula>
    </cfRule>
    <cfRule type="expression" dxfId="30" priority="11">
      <formula>Q25=3</formula>
    </cfRule>
    <cfRule type="expression" dxfId="29" priority="12">
      <formula>Q25=2</formula>
    </cfRule>
    <cfRule type="expression" dxfId="28" priority="13">
      <formula>Q25=1</formula>
    </cfRule>
    <cfRule type="expression" dxfId="27" priority="14">
      <formula>Q25=0</formula>
    </cfRule>
  </conditionalFormatting>
  <conditionalFormatting sqref="Q33:AJ36">
    <cfRule type="expression" dxfId="26" priority="6">
      <formula>Q13=0</formula>
    </cfRule>
  </conditionalFormatting>
  <conditionalFormatting sqref="B13:B32">
    <cfRule type="colorScale" priority="5">
      <colorScale>
        <cfvo type="num" val="0"/>
        <cfvo type="num" val="13"/>
        <cfvo type="max"/>
        <color rgb="FFFFFF00"/>
        <color rgb="FF00B050"/>
        <color rgb="FFFF0000"/>
      </colorScale>
    </cfRule>
  </conditionalFormatting>
  <conditionalFormatting sqref="R9:AK9">
    <cfRule type="colorScale" priority="4">
      <colorScale>
        <cfvo type="num" val="0"/>
        <cfvo type="num" val="13"/>
        <cfvo type="max"/>
        <color rgb="FFFFFF00"/>
        <color rgb="FF00B050"/>
        <color rgb="FFFF0000"/>
      </colorScale>
    </cfRule>
  </conditionalFormatting>
  <conditionalFormatting sqref="O13:O32">
    <cfRule type="cellIs" dxfId="25" priority="2" operator="between">
      <formula>2</formula>
      <formula>4</formula>
    </cfRule>
  </conditionalFormatting>
  <conditionalFormatting sqref="Q29:AJ29">
    <cfRule type="cellIs" dxfId="24" priority="1" operator="between">
      <formula>2</formula>
      <formula>4</formula>
    </cfRule>
  </conditionalFormatting>
  <dataValidations disablePrompts="1" count="12">
    <dataValidation type="list" allowBlank="1" showInputMessage="1" showErrorMessage="1" sqref="AJ1:AK1" xr:uid="{63EC773A-E870-5D42-94EB-8EEA4E26914C}">
      <formula1>"u11,u13,u15,u18,u21,Sen,Masters"</formula1>
    </dataValidation>
    <dataValidation type="list" allowBlank="1" showInputMessage="1" showErrorMessage="1" sqref="AA5" xr:uid="{7F91CC4C-7D35-DC4E-9925-6F15897353C5}">
      <formula1>"Yes,No"</formula1>
    </dataValidation>
    <dataValidation type="list" allowBlank="1" showInputMessage="1" showErrorMessage="1" sqref="P13:P32" xr:uid="{56198566-AA81-114E-9EBC-20CDCEE8F743}">
      <formula1>"Gold,Silver,Bronze,5.Place,n.R."</formula1>
    </dataValidation>
    <dataValidation type="list" allowBlank="1" showDropDown="1" showInputMessage="1" showErrorMessage="1" errorTitle="Falscher Eintrag!" error="Bitte eine &quot;5&quot; eingeben!" promptTitle="Bitte eine 5 eingeben!" sqref="F13:F32" xr:uid="{76B18CD5-5C54-7D48-814A-174ECAEEB3DA}">
      <formula1>"5"</formula1>
    </dataValidation>
    <dataValidation type="list" allowBlank="1" showDropDown="1" showInputMessage="1" showErrorMessage="1" errorTitle="Falsche Eingabe!" error="Bitte eine &quot;2&quot; eingeben!" promptTitle="Bitte eine &quot;2&quot; eingeben!" sqref="L13:L32" xr:uid="{857A8CCE-A463-4F40-B98E-92265941ACA7}">
      <formula1>"2"</formula1>
    </dataValidation>
    <dataValidation type="list" allowBlank="1" showDropDown="1" showInputMessage="1" showErrorMessage="1" errorTitle="Falsche Eingabe!" error="Bitte eine &quot;1&quot; eingeben!" promptTitle="Bitte eine &quot;1&quot; eingeben!" sqref="J13:J32" xr:uid="{D12BE884-64B8-0841-9B5B-403341D36785}">
      <formula1>"1"</formula1>
    </dataValidation>
    <dataValidation type="list" allowBlank="1" showDropDown="1" showInputMessage="1" showErrorMessage="1" errorTitle="Falsche Eingabe!" sqref="N13:N32" xr:uid="{987D3093-86FE-A742-969B-AFBC0F9E33EC}">
      <formula1>"0,1,2,3"</formula1>
    </dataValidation>
    <dataValidation type="list" allowBlank="1" showDropDown="1" showInputMessage="1" showErrorMessage="1" errorTitle="Falsche Eingabe!" error="Bitte eine &quot;4&quot; eingeben!" promptTitle="Bitte eine &quot;4&quot; eingeben!" sqref="H13:H32" xr:uid="{8BC10113-1C67-324D-8173-22F00194F6ED}">
      <formula1>"4"</formula1>
    </dataValidation>
    <dataValidation type="whole" allowBlank="1" showInputMessage="1" showErrorMessage="1" sqref="F12:M12" xr:uid="{907C5705-489B-284D-BCA2-602645F0D3A6}">
      <formula1>1</formula1>
      <formula2>5</formula2>
    </dataValidation>
    <dataValidation type="list" allowBlank="1" showInputMessage="1" showErrorMessage="1" sqref="L6:M6" xr:uid="{84CE4765-E42A-4E4C-8743-882499B164C5}">
      <formula1>"Left,Right"</formula1>
    </dataValidation>
    <dataValidation type="list" allowBlank="1" showInputMessage="1" showErrorMessage="1" sqref="AH3" xr:uid="{536B4062-E6DA-B143-AD31-F4133F1F366A}">
      <formula1>"9.Kyu(white),8.Kyu(white/yellow),7.Kyu(yellow),6.Kyu(yellow/orange),5.Kyu(orange),4.Kyu(orange/green),3.Kyu(green),2.Kyu(blue),1.Kyu(brown),black"</formula1>
    </dataValidation>
    <dataValidation type="list" allowBlank="1" showInputMessage="1" showErrorMessage="1" sqref="AA4:AK4" xr:uid="{F7DDAA6A-D106-7C40-85C6-798085FB998B}">
      <formula1>"JC Beaufort,JJC Differdange,JJ Dudelange,JC Echternach,Cercle de Judo Esch/Alzette,JC Ettelbruck,JC Goesdorf,JJC Bonnevoie,JJC des Communautés Européennes Cents LUX,JJC Luxembourg,Judo Miersch,JC Roeserbann,JC Stroossen,JC Wincrange"</formula1>
    </dataValidation>
  </dataValidations>
  <pageMargins left="0.95" right="0.7" top="0.75" bottom="0.75" header="0.3" footer="0.3"/>
  <pageSetup paperSize="9" scale="51" fitToWidth="0" fitToHeight="0" orientation="landscape" horizontalDpi="0" verticalDpi="0"/>
  <headerFooter>
    <oddHeader>&amp;L&amp;"System Font,Standard"&amp;10&amp;K000000FLAM Judo&amp;CCompetition-Analyzer/Points Calculator&amp;R&amp;D</oddHeader>
    <oddFooter>&amp;L&amp;"-,Fett"Thomas Kessler
Judo-Nationalcoach u15/u18
mobil: &amp;"-,Standard"0049 1575 85 25 389&amp;"-,Fett"
Email:&amp;"-,Standard" kessler-fitness@gmx.de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5E07C-B27C-A54D-B797-7C3E5177BC33}">
  <dimension ref="B1:AF210"/>
  <sheetViews>
    <sheetView showGridLines="0" zoomScaleNormal="8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8" sqref="I8"/>
    </sheetView>
  </sheetViews>
  <sheetFormatPr baseColWidth="10" defaultRowHeight="16"/>
  <cols>
    <col min="1" max="1" width="4" customWidth="1"/>
    <col min="2" max="2" width="6" style="143" customWidth="1"/>
    <col min="3" max="3" width="12" style="142" customWidth="1"/>
    <col min="4" max="4" width="10.83203125" style="142"/>
    <col min="5" max="5" width="32.33203125" style="142" customWidth="1"/>
    <col min="6" max="7" width="10.83203125" style="142"/>
    <col min="8" max="8" width="3.5" style="141" customWidth="1"/>
    <col min="9" max="10" width="3.5" style="136" customWidth="1"/>
    <col min="11" max="11" width="3.33203125" style="136" customWidth="1"/>
    <col min="12" max="13" width="3.5" style="136" customWidth="1"/>
    <col min="14" max="14" width="3.33203125" style="136" customWidth="1"/>
    <col min="15" max="15" width="3.33203125" style="140" customWidth="1"/>
    <col min="16" max="16" width="3.6640625" style="139" customWidth="1"/>
    <col min="17" max="17" width="10" style="138" customWidth="1"/>
    <col min="18" max="18" width="25" style="137" customWidth="1"/>
    <col min="19" max="19" width="21.83203125" customWidth="1"/>
    <col min="20" max="20" width="7.33203125" customWidth="1"/>
    <col min="21" max="21" width="12.33203125" customWidth="1"/>
    <col min="22" max="22" width="13.33203125" customWidth="1"/>
    <col min="23" max="24" width="19.6640625" customWidth="1"/>
    <col min="25" max="25" width="19" customWidth="1"/>
    <col min="26" max="26" width="23.83203125" customWidth="1"/>
    <col min="27" max="27" width="18.33203125" customWidth="1"/>
    <col min="28" max="28" width="18.5" customWidth="1"/>
    <col min="32" max="32" width="0" hidden="1" customWidth="1"/>
  </cols>
  <sheetData>
    <row r="1" spans="2:32" ht="50" customHeight="1" thickBot="1">
      <c r="B1" s="467">
        <f>'Competition Analyzer'!$L$1</f>
        <v>0</v>
      </c>
      <c r="C1" s="468"/>
      <c r="D1" s="468"/>
      <c r="E1" s="236">
        <f>'Competition Analyzer'!$L$2</f>
        <v>0</v>
      </c>
      <c r="F1" s="237">
        <f>'Competition Analyzer'!$AJ$1</f>
        <v>0</v>
      </c>
      <c r="J1" s="261">
        <f>SUM(I8:I207)</f>
        <v>0</v>
      </c>
      <c r="K1" s="523" t="s">
        <v>84</v>
      </c>
      <c r="L1" s="523"/>
      <c r="M1" s="523"/>
      <c r="N1" s="263">
        <f>SUM(L8:L207)</f>
        <v>0</v>
      </c>
      <c r="O1" s="139"/>
      <c r="Q1" s="247" t="s">
        <v>45</v>
      </c>
      <c r="R1" s="248">
        <f>SUMIF(Q8:Q207,Q1,O8:O207)</f>
        <v>0</v>
      </c>
      <c r="S1" s="249">
        <f>SUMIF(Q8:Q207,Q1,P8:P207)</f>
        <v>0</v>
      </c>
      <c r="T1">
        <f>SUM(R1:S3)</f>
        <v>0</v>
      </c>
      <c r="U1" s="124" t="s">
        <v>78</v>
      </c>
      <c r="V1" s="124" t="s">
        <v>75</v>
      </c>
      <c r="W1" s="141" t="s">
        <v>74</v>
      </c>
      <c r="X1" s="143">
        <f>COUNTIF(Z8:Z207,V1)</f>
        <v>0</v>
      </c>
      <c r="Y1" s="143" t="s">
        <v>75</v>
      </c>
      <c r="Z1" s="262">
        <f>SUM(X1:X4)</f>
        <v>0</v>
      </c>
      <c r="AA1" s="259" t="s">
        <v>79</v>
      </c>
      <c r="AB1" s="143">
        <f>COUNTIF(AA8:AA207,AA1)</f>
        <v>0</v>
      </c>
      <c r="AC1" s="262"/>
    </row>
    <row r="2" spans="2:32" ht="50" customHeight="1" thickBot="1">
      <c r="B2" s="469">
        <f>'Competition Analyzer'!$B$8</f>
        <v>0</v>
      </c>
      <c r="C2" s="470"/>
      <c r="D2" s="471">
        <f>'Competition Analyzer'!$AA$4</f>
        <v>0</v>
      </c>
      <c r="E2" s="472"/>
      <c r="F2" s="473"/>
      <c r="J2" s="261">
        <f>SUM(J8:J207)</f>
        <v>0</v>
      </c>
      <c r="K2" s="523" t="s">
        <v>85</v>
      </c>
      <c r="L2" s="523"/>
      <c r="M2" s="523"/>
      <c r="N2" s="263">
        <f>SUM(M8:M207)</f>
        <v>0</v>
      </c>
      <c r="O2" s="139"/>
      <c r="Q2" s="247" t="s">
        <v>72</v>
      </c>
      <c r="R2" s="248">
        <f>SUMIF(Q8:Q207,Q2,O8:O207)</f>
        <v>0</v>
      </c>
      <c r="S2" s="249">
        <f>SUMIF(Q8:Q207,Q2,P8:P207)</f>
        <v>0</v>
      </c>
      <c r="U2" s="124"/>
      <c r="V2" s="124" t="s">
        <v>76</v>
      </c>
      <c r="X2" s="143">
        <f>COUNTIF(Z8:Z207,V2)</f>
        <v>0</v>
      </c>
      <c r="Y2" s="143" t="s">
        <v>76</v>
      </c>
      <c r="AA2" s="260" t="s">
        <v>80</v>
      </c>
      <c r="AB2" s="143">
        <f>COUNTIF(AA8:AA207,AA2)</f>
        <v>0</v>
      </c>
    </row>
    <row r="3" spans="2:32" ht="50" customHeight="1">
      <c r="B3" s="513" t="s">
        <v>86</v>
      </c>
      <c r="C3" s="514"/>
      <c r="D3" s="514"/>
      <c r="E3" s="514"/>
      <c r="F3" s="514"/>
      <c r="G3" s="514"/>
      <c r="H3" s="514"/>
      <c r="J3" s="261">
        <f>SUM(N8:N207)</f>
        <v>0</v>
      </c>
      <c r="K3" s="523" t="s">
        <v>73</v>
      </c>
      <c r="L3" s="523"/>
      <c r="M3" s="523"/>
      <c r="N3" s="263">
        <f>SUM(K8:K207)</f>
        <v>0</v>
      </c>
      <c r="O3" s="139"/>
      <c r="Q3" s="247" t="s">
        <v>73</v>
      </c>
      <c r="R3" s="248">
        <f>SUMIF(Q8:Q207,Q3,O8:O207)</f>
        <v>0</v>
      </c>
      <c r="S3" s="249">
        <f>SUMIF(Q8:Q207,Q3,P8:P207)</f>
        <v>0</v>
      </c>
      <c r="U3" s="124"/>
      <c r="V3" s="124" t="s">
        <v>77</v>
      </c>
      <c r="X3" s="143">
        <f>COUNTIF(Z8:Z207,V3)</f>
        <v>0</v>
      </c>
      <c r="Y3" s="143" t="s">
        <v>77</v>
      </c>
      <c r="AA3" s="260" t="s">
        <v>81</v>
      </c>
      <c r="AB3" s="143">
        <f>COUNTIF(AA8:AA207,AA3)</f>
        <v>0</v>
      </c>
    </row>
    <row r="4" spans="2:32" ht="50" customHeight="1" thickBot="1">
      <c r="B4" s="515"/>
      <c r="C4" s="515"/>
      <c r="D4" s="515"/>
      <c r="E4" s="515"/>
      <c r="F4" s="515"/>
      <c r="G4" s="515"/>
      <c r="H4" s="515"/>
      <c r="J4" s="262">
        <f>SUM(J1:J3)</f>
        <v>0</v>
      </c>
      <c r="K4" s="262"/>
      <c r="L4" s="516" t="e">
        <f>J1/J4</f>
        <v>#DIV/0!</v>
      </c>
      <c r="M4" s="516"/>
      <c r="N4" s="262">
        <f>SUM(N1:N3)</f>
        <v>0</v>
      </c>
      <c r="O4" s="139"/>
      <c r="S4" s="250"/>
      <c r="T4" s="250"/>
      <c r="U4" s="252"/>
      <c r="V4" s="252"/>
      <c r="W4" s="250"/>
      <c r="X4" s="251">
        <f>COUNTIF(Z8:Z207,U1)</f>
        <v>0</v>
      </c>
      <c r="Y4" s="251" t="s">
        <v>78</v>
      </c>
      <c r="Z4" s="250">
        <f>SUM(AB1:AB4)</f>
        <v>0</v>
      </c>
      <c r="AA4" s="260" t="s">
        <v>82</v>
      </c>
      <c r="AB4" s="251">
        <f>COUNTIF(AA8:AA207,AA4)</f>
        <v>0</v>
      </c>
    </row>
    <row r="5" spans="2:32" s="157" customFormat="1" ht="30" customHeight="1">
      <c r="B5" s="531" t="s">
        <v>21</v>
      </c>
      <c r="C5" s="535" t="s">
        <v>28</v>
      </c>
      <c r="D5" s="535" t="s">
        <v>16</v>
      </c>
      <c r="E5" s="535" t="s">
        <v>66</v>
      </c>
      <c r="F5" s="537" t="s">
        <v>19</v>
      </c>
      <c r="G5" s="539" t="s">
        <v>20</v>
      </c>
      <c r="H5" s="541" t="s">
        <v>65</v>
      </c>
      <c r="I5" s="507" t="s">
        <v>64</v>
      </c>
      <c r="J5" s="508"/>
      <c r="K5" s="509"/>
      <c r="L5" s="510" t="s">
        <v>63</v>
      </c>
      <c r="M5" s="511"/>
      <c r="N5" s="512"/>
      <c r="O5" s="521" t="s">
        <v>62</v>
      </c>
      <c r="P5" s="522"/>
      <c r="Q5" s="529" t="s">
        <v>61</v>
      </c>
      <c r="R5" s="519" t="s">
        <v>60</v>
      </c>
      <c r="S5" s="527" t="s">
        <v>59</v>
      </c>
      <c r="T5" s="528"/>
      <c r="U5" s="528"/>
      <c r="V5" s="526"/>
      <c r="W5" s="524" t="s">
        <v>58</v>
      </c>
      <c r="X5" s="525"/>
      <c r="Y5" s="526"/>
      <c r="Z5" s="517" t="s">
        <v>57</v>
      </c>
      <c r="AA5" s="517" t="s">
        <v>56</v>
      </c>
      <c r="AB5" s="517" t="s">
        <v>55</v>
      </c>
    </row>
    <row r="6" spans="2:32" s="143" customFormat="1" ht="29" customHeight="1" thickBot="1">
      <c r="B6" s="532"/>
      <c r="C6" s="536"/>
      <c r="D6" s="536"/>
      <c r="E6" s="536"/>
      <c r="F6" s="538"/>
      <c r="G6" s="540"/>
      <c r="H6" s="542"/>
      <c r="I6" s="156" t="s">
        <v>54</v>
      </c>
      <c r="J6" s="155" t="s">
        <v>52</v>
      </c>
      <c r="K6" s="154" t="s">
        <v>53</v>
      </c>
      <c r="L6" s="153" t="s">
        <v>54</v>
      </c>
      <c r="M6" s="152" t="s">
        <v>52</v>
      </c>
      <c r="N6" s="151" t="s">
        <v>53</v>
      </c>
      <c r="O6" s="150" t="s">
        <v>52</v>
      </c>
      <c r="P6" s="149" t="s">
        <v>51</v>
      </c>
      <c r="Q6" s="530"/>
      <c r="R6" s="520"/>
      <c r="S6" s="148" t="s">
        <v>50</v>
      </c>
      <c r="T6" s="147" t="s">
        <v>49</v>
      </c>
      <c r="U6" s="147" t="s">
        <v>48</v>
      </c>
      <c r="V6" s="146" t="s">
        <v>47</v>
      </c>
      <c r="W6" s="145" t="s">
        <v>46</v>
      </c>
      <c r="X6" s="144" t="s">
        <v>67</v>
      </c>
      <c r="Y6" s="144" t="s">
        <v>68</v>
      </c>
      <c r="Z6" s="518"/>
      <c r="AA6" s="518"/>
      <c r="AB6" s="518"/>
    </row>
    <row r="7" spans="2:32" s="143" customFormat="1" ht="20" customHeight="1" thickBot="1">
      <c r="B7" s="533"/>
      <c r="C7" s="239"/>
      <c r="D7" s="239"/>
      <c r="E7" s="239"/>
      <c r="F7" s="239"/>
      <c r="G7" s="534" t="s">
        <v>69</v>
      </c>
      <c r="H7" s="534"/>
      <c r="I7" s="242">
        <v>1</v>
      </c>
      <c r="J7" s="243"/>
      <c r="K7" s="244"/>
      <c r="L7" s="242"/>
      <c r="M7" s="243">
        <v>1</v>
      </c>
      <c r="N7" s="245">
        <v>1</v>
      </c>
      <c r="O7" s="242"/>
      <c r="P7" s="244">
        <v>1</v>
      </c>
      <c r="Q7" s="240" t="s">
        <v>70</v>
      </c>
      <c r="R7" s="240" t="s">
        <v>71</v>
      </c>
      <c r="S7" s="240"/>
      <c r="T7" s="240"/>
      <c r="U7" s="240"/>
      <c r="V7" s="240"/>
      <c r="W7" s="240"/>
      <c r="X7" s="240"/>
      <c r="Y7" s="240"/>
      <c r="Z7" s="240"/>
      <c r="AA7" s="240"/>
      <c r="AB7" s="241"/>
    </row>
    <row r="8" spans="2:32">
      <c r="B8" s="506">
        <v>1</v>
      </c>
      <c r="C8" s="501">
        <f>'Competition Analyzer'!C13</f>
        <v>0</v>
      </c>
      <c r="D8" s="502">
        <f>'Competition Analyzer'!D13</f>
        <v>0</v>
      </c>
      <c r="E8" s="503">
        <f>'Competition Analyzer'!$E$13</f>
        <v>0</v>
      </c>
      <c r="F8" s="502">
        <f>'Competition Analyzer'!Q25</f>
        <v>0</v>
      </c>
      <c r="G8" s="502">
        <f>'Competition Analyzer'!Q27</f>
        <v>0</v>
      </c>
      <c r="H8" s="158">
        <v>1</v>
      </c>
      <c r="I8" s="163"/>
      <c r="J8" s="164"/>
      <c r="K8" s="165"/>
      <c r="L8" s="166"/>
      <c r="M8" s="167"/>
      <c r="N8" s="168"/>
      <c r="O8" s="169"/>
      <c r="P8" s="170"/>
      <c r="Q8" s="171"/>
      <c r="R8" s="219"/>
      <c r="S8" s="222"/>
      <c r="T8" s="204"/>
      <c r="U8" s="204"/>
      <c r="V8" s="205"/>
      <c r="W8" s="222"/>
      <c r="X8" s="204"/>
      <c r="Y8" s="205"/>
      <c r="Z8" s="225"/>
      <c r="AA8" s="172"/>
      <c r="AB8" s="172"/>
    </row>
    <row r="9" spans="2:32">
      <c r="B9" s="465"/>
      <c r="C9" s="482"/>
      <c r="D9" s="485"/>
      <c r="E9" s="485"/>
      <c r="F9" s="485"/>
      <c r="G9" s="485"/>
      <c r="H9" s="159">
        <v>2</v>
      </c>
      <c r="I9" s="173"/>
      <c r="J9" s="174"/>
      <c r="K9" s="175"/>
      <c r="L9" s="176"/>
      <c r="M9" s="177"/>
      <c r="N9" s="178"/>
      <c r="O9" s="179"/>
      <c r="P9" s="180"/>
      <c r="Q9" s="181"/>
      <c r="R9" s="220"/>
      <c r="S9" s="223"/>
      <c r="T9" s="182"/>
      <c r="U9" s="182"/>
      <c r="V9" s="183"/>
      <c r="W9" s="223"/>
      <c r="X9" s="182"/>
      <c r="Y9" s="183"/>
      <c r="Z9" s="226"/>
      <c r="AA9" s="183"/>
      <c r="AB9" s="183"/>
    </row>
    <row r="10" spans="2:32">
      <c r="B10" s="465"/>
      <c r="C10" s="482"/>
      <c r="D10" s="485"/>
      <c r="E10" s="485"/>
      <c r="F10" s="485"/>
      <c r="G10" s="485"/>
      <c r="H10" s="159">
        <v>3</v>
      </c>
      <c r="I10" s="173"/>
      <c r="J10" s="174"/>
      <c r="K10" s="175"/>
      <c r="L10" s="176"/>
      <c r="M10" s="177"/>
      <c r="N10" s="178"/>
      <c r="O10" s="179"/>
      <c r="P10" s="180"/>
      <c r="Q10" s="181"/>
      <c r="R10" s="220"/>
      <c r="S10" s="223"/>
      <c r="T10" s="182"/>
      <c r="U10" s="182"/>
      <c r="V10" s="183"/>
      <c r="W10" s="223"/>
      <c r="X10" s="182"/>
      <c r="Y10" s="183"/>
      <c r="Z10" s="226"/>
      <c r="AA10" s="183"/>
      <c r="AB10" s="183"/>
    </row>
    <row r="11" spans="2:32">
      <c r="B11" s="465"/>
      <c r="C11" s="482"/>
      <c r="D11" s="485"/>
      <c r="E11" s="485"/>
      <c r="F11" s="485"/>
      <c r="G11" s="485"/>
      <c r="H11" s="159">
        <v>4</v>
      </c>
      <c r="I11" s="173"/>
      <c r="J11" s="174"/>
      <c r="K11" s="175"/>
      <c r="L11" s="176"/>
      <c r="M11" s="177"/>
      <c r="N11" s="178"/>
      <c r="O11" s="179"/>
      <c r="P11" s="180"/>
      <c r="Q11" s="181"/>
      <c r="R11" s="220"/>
      <c r="S11" s="223"/>
      <c r="T11" s="182"/>
      <c r="U11" s="182"/>
      <c r="V11" s="183"/>
      <c r="W11" s="223"/>
      <c r="X11" s="182"/>
      <c r="Y11" s="183"/>
      <c r="Z11" s="226"/>
      <c r="AA11" s="183"/>
      <c r="AB11" s="183"/>
      <c r="AF11" s="284">
        <f>F8+G8</f>
        <v>0</v>
      </c>
    </row>
    <row r="12" spans="2:32">
      <c r="B12" s="465"/>
      <c r="C12" s="482"/>
      <c r="D12" s="485"/>
      <c r="E12" s="485"/>
      <c r="F12" s="485"/>
      <c r="G12" s="485"/>
      <c r="H12" s="159">
        <v>5</v>
      </c>
      <c r="I12" s="173"/>
      <c r="J12" s="174"/>
      <c r="K12" s="175"/>
      <c r="L12" s="176"/>
      <c r="M12" s="177"/>
      <c r="N12" s="178"/>
      <c r="O12" s="179"/>
      <c r="P12" s="180"/>
      <c r="Q12" s="181"/>
      <c r="R12" s="220"/>
      <c r="S12" s="223"/>
      <c r="T12" s="182"/>
      <c r="U12" s="182"/>
      <c r="V12" s="183"/>
      <c r="W12" s="223"/>
      <c r="X12" s="182"/>
      <c r="Y12" s="183"/>
      <c r="Z12" s="226"/>
      <c r="AA12" s="183"/>
      <c r="AB12" s="183"/>
    </row>
    <row r="13" spans="2:32">
      <c r="B13" s="465"/>
      <c r="C13" s="482"/>
      <c r="D13" s="485"/>
      <c r="E13" s="485"/>
      <c r="F13" s="485"/>
      <c r="G13" s="485"/>
      <c r="H13" s="159">
        <v>6</v>
      </c>
      <c r="I13" s="173"/>
      <c r="J13" s="174"/>
      <c r="K13" s="175"/>
      <c r="L13" s="176"/>
      <c r="M13" s="177"/>
      <c r="N13" s="178"/>
      <c r="O13" s="179"/>
      <c r="P13" s="180"/>
      <c r="Q13" s="181"/>
      <c r="R13" s="220"/>
      <c r="S13" s="223"/>
      <c r="T13" s="182"/>
      <c r="U13" s="182"/>
      <c r="V13" s="183"/>
      <c r="W13" s="223"/>
      <c r="X13" s="182"/>
      <c r="Y13" s="183"/>
      <c r="Z13" s="226"/>
      <c r="AA13" s="183"/>
      <c r="AB13" s="183"/>
    </row>
    <row r="14" spans="2:32">
      <c r="B14" s="465"/>
      <c r="C14" s="482"/>
      <c r="D14" s="485"/>
      <c r="E14" s="485"/>
      <c r="F14" s="485"/>
      <c r="G14" s="485"/>
      <c r="H14" s="159">
        <v>7</v>
      </c>
      <c r="I14" s="173"/>
      <c r="J14" s="174"/>
      <c r="K14" s="175"/>
      <c r="L14" s="176"/>
      <c r="M14" s="177"/>
      <c r="N14" s="178"/>
      <c r="O14" s="179"/>
      <c r="P14" s="180"/>
      <c r="Q14" s="181"/>
      <c r="R14" s="220"/>
      <c r="S14" s="223"/>
      <c r="T14" s="182"/>
      <c r="U14" s="182"/>
      <c r="V14" s="183"/>
      <c r="W14" s="223"/>
      <c r="X14" s="182"/>
      <c r="Y14" s="183"/>
      <c r="Z14" s="226"/>
      <c r="AA14" s="183"/>
      <c r="AB14" s="183"/>
    </row>
    <row r="15" spans="2:32">
      <c r="B15" s="465"/>
      <c r="C15" s="482"/>
      <c r="D15" s="485"/>
      <c r="E15" s="485"/>
      <c r="F15" s="485"/>
      <c r="G15" s="485"/>
      <c r="H15" s="159">
        <v>8</v>
      </c>
      <c r="I15" s="173"/>
      <c r="J15" s="174"/>
      <c r="K15" s="175"/>
      <c r="L15" s="176"/>
      <c r="M15" s="177"/>
      <c r="N15" s="178"/>
      <c r="O15" s="179"/>
      <c r="P15" s="180"/>
      <c r="Q15" s="181"/>
      <c r="R15" s="220"/>
      <c r="S15" s="223"/>
      <c r="T15" s="182"/>
      <c r="U15" s="182"/>
      <c r="V15" s="183"/>
      <c r="W15" s="223"/>
      <c r="X15" s="182"/>
      <c r="Y15" s="183"/>
      <c r="Z15" s="226"/>
      <c r="AA15" s="183"/>
      <c r="AB15" s="183"/>
    </row>
    <row r="16" spans="2:32">
      <c r="B16" s="465"/>
      <c r="C16" s="482"/>
      <c r="D16" s="485"/>
      <c r="E16" s="485"/>
      <c r="F16" s="485"/>
      <c r="G16" s="485"/>
      <c r="H16" s="159">
        <v>9</v>
      </c>
      <c r="I16" s="173"/>
      <c r="J16" s="174"/>
      <c r="K16" s="175"/>
      <c r="L16" s="176"/>
      <c r="M16" s="177"/>
      <c r="N16" s="178"/>
      <c r="O16" s="179"/>
      <c r="P16" s="180"/>
      <c r="Q16" s="181"/>
      <c r="R16" s="220"/>
      <c r="S16" s="223"/>
      <c r="T16" s="182"/>
      <c r="U16" s="182"/>
      <c r="V16" s="183"/>
      <c r="W16" s="223"/>
      <c r="X16" s="182"/>
      <c r="Y16" s="183"/>
      <c r="Z16" s="226"/>
      <c r="AA16" s="183"/>
      <c r="AB16" s="183"/>
    </row>
    <row r="17" spans="2:32" ht="17" thickBot="1">
      <c r="B17" s="466"/>
      <c r="C17" s="483"/>
      <c r="D17" s="486"/>
      <c r="E17" s="486"/>
      <c r="F17" s="486"/>
      <c r="G17" s="486"/>
      <c r="H17" s="160">
        <v>10</v>
      </c>
      <c r="I17" s="184"/>
      <c r="J17" s="185"/>
      <c r="K17" s="186"/>
      <c r="L17" s="187"/>
      <c r="M17" s="188"/>
      <c r="N17" s="189"/>
      <c r="O17" s="190"/>
      <c r="P17" s="191"/>
      <c r="Q17" s="192"/>
      <c r="R17" s="221"/>
      <c r="S17" s="224"/>
      <c r="T17" s="193"/>
      <c r="U17" s="193"/>
      <c r="V17" s="194"/>
      <c r="W17" s="224"/>
      <c r="X17" s="193"/>
      <c r="Y17" s="194"/>
      <c r="Z17" s="227"/>
      <c r="AA17" s="194"/>
      <c r="AB17" s="194"/>
    </row>
    <row r="18" spans="2:32">
      <c r="B18" s="464">
        <v>2</v>
      </c>
      <c r="C18" s="491">
        <f>'Competition Analyzer'!C14</f>
        <v>0</v>
      </c>
      <c r="D18" s="488">
        <f>'Competition Analyzer'!D14</f>
        <v>0</v>
      </c>
      <c r="E18" s="494">
        <f>'Competition Analyzer'!$E$14</f>
        <v>0</v>
      </c>
      <c r="F18" s="484">
        <f>'Competition Analyzer'!R25</f>
        <v>0</v>
      </c>
      <c r="G18" s="484">
        <f>'Competition Analyzer'!R27</f>
        <v>0</v>
      </c>
      <c r="H18" s="161">
        <v>1</v>
      </c>
      <c r="I18" s="195"/>
      <c r="J18" s="196"/>
      <c r="K18" s="197"/>
      <c r="L18" s="198"/>
      <c r="M18" s="199"/>
      <c r="N18" s="200"/>
      <c r="O18" s="201"/>
      <c r="P18" s="202"/>
      <c r="Q18" s="203"/>
      <c r="R18" s="219"/>
      <c r="S18" s="222"/>
      <c r="T18" s="204"/>
      <c r="U18" s="204"/>
      <c r="V18" s="205"/>
      <c r="W18" s="222"/>
      <c r="X18" s="204"/>
      <c r="Y18" s="205"/>
      <c r="Z18" s="228"/>
      <c r="AA18" s="205"/>
      <c r="AB18" s="205"/>
    </row>
    <row r="19" spans="2:32">
      <c r="B19" s="465"/>
      <c r="C19" s="492"/>
      <c r="D19" s="489"/>
      <c r="E19" s="504"/>
      <c r="F19" s="485"/>
      <c r="G19" s="485"/>
      <c r="H19" s="159">
        <v>2</v>
      </c>
      <c r="I19" s="173"/>
      <c r="J19" s="174"/>
      <c r="K19" s="175"/>
      <c r="L19" s="176"/>
      <c r="M19" s="177"/>
      <c r="N19" s="178"/>
      <c r="O19" s="179"/>
      <c r="P19" s="180"/>
      <c r="Q19" s="181"/>
      <c r="R19" s="220"/>
      <c r="S19" s="223"/>
      <c r="T19" s="182"/>
      <c r="U19" s="182"/>
      <c r="V19" s="183"/>
      <c r="W19" s="223"/>
      <c r="X19" s="182"/>
      <c r="Y19" s="183"/>
      <c r="Z19" s="226"/>
      <c r="AA19" s="183"/>
      <c r="AB19" s="183"/>
    </row>
    <row r="20" spans="2:32">
      <c r="B20" s="465"/>
      <c r="C20" s="492"/>
      <c r="D20" s="489"/>
      <c r="E20" s="504"/>
      <c r="F20" s="485"/>
      <c r="G20" s="485"/>
      <c r="H20" s="159">
        <v>3</v>
      </c>
      <c r="I20" s="173"/>
      <c r="J20" s="174"/>
      <c r="K20" s="175"/>
      <c r="L20" s="176"/>
      <c r="M20" s="177"/>
      <c r="N20" s="178"/>
      <c r="O20" s="179"/>
      <c r="P20" s="180"/>
      <c r="Q20" s="181"/>
      <c r="R20" s="220"/>
      <c r="S20" s="223"/>
      <c r="T20" s="182"/>
      <c r="U20" s="182"/>
      <c r="V20" s="183"/>
      <c r="W20" s="223"/>
      <c r="X20" s="182"/>
      <c r="Y20" s="183"/>
      <c r="Z20" s="226"/>
      <c r="AA20" s="183"/>
      <c r="AB20" s="183"/>
    </row>
    <row r="21" spans="2:32">
      <c r="B21" s="465"/>
      <c r="C21" s="492"/>
      <c r="D21" s="489"/>
      <c r="E21" s="504"/>
      <c r="F21" s="485"/>
      <c r="G21" s="485"/>
      <c r="H21" s="159">
        <v>4</v>
      </c>
      <c r="I21" s="173"/>
      <c r="J21" s="174"/>
      <c r="K21" s="175"/>
      <c r="L21" s="176"/>
      <c r="M21" s="177"/>
      <c r="N21" s="178"/>
      <c r="O21" s="179"/>
      <c r="P21" s="180"/>
      <c r="Q21" s="181"/>
      <c r="R21" s="220"/>
      <c r="S21" s="223"/>
      <c r="T21" s="182"/>
      <c r="U21" s="182"/>
      <c r="V21" s="183"/>
      <c r="W21" s="223"/>
      <c r="X21" s="182"/>
      <c r="Y21" s="183"/>
      <c r="Z21" s="226"/>
      <c r="AA21" s="183"/>
      <c r="AB21" s="183"/>
    </row>
    <row r="22" spans="2:32">
      <c r="B22" s="465"/>
      <c r="C22" s="492"/>
      <c r="D22" s="489"/>
      <c r="E22" s="504"/>
      <c r="F22" s="485"/>
      <c r="G22" s="485"/>
      <c r="H22" s="159">
        <v>5</v>
      </c>
      <c r="I22" s="173"/>
      <c r="J22" s="174"/>
      <c r="K22" s="175"/>
      <c r="L22" s="176"/>
      <c r="M22" s="177"/>
      <c r="N22" s="178"/>
      <c r="O22" s="179"/>
      <c r="P22" s="180"/>
      <c r="Q22" s="181"/>
      <c r="R22" s="220"/>
      <c r="S22" s="223"/>
      <c r="T22" s="182"/>
      <c r="U22" s="182"/>
      <c r="V22" s="183"/>
      <c r="W22" s="223"/>
      <c r="X22" s="182"/>
      <c r="Y22" s="183"/>
      <c r="Z22" s="226"/>
      <c r="AA22" s="183"/>
      <c r="AB22" s="183"/>
    </row>
    <row r="23" spans="2:32">
      <c r="B23" s="465"/>
      <c r="C23" s="492"/>
      <c r="D23" s="489"/>
      <c r="E23" s="504"/>
      <c r="F23" s="485"/>
      <c r="G23" s="485"/>
      <c r="H23" s="159">
        <v>6</v>
      </c>
      <c r="I23" s="173"/>
      <c r="J23" s="174"/>
      <c r="K23" s="175"/>
      <c r="L23" s="176"/>
      <c r="M23" s="177"/>
      <c r="N23" s="178"/>
      <c r="O23" s="179"/>
      <c r="P23" s="180"/>
      <c r="Q23" s="181"/>
      <c r="R23" s="220"/>
      <c r="S23" s="223"/>
      <c r="T23" s="182"/>
      <c r="U23" s="182"/>
      <c r="V23" s="183"/>
      <c r="W23" s="223"/>
      <c r="X23" s="182"/>
      <c r="Y23" s="183"/>
      <c r="Z23" s="226"/>
      <c r="AA23" s="183"/>
      <c r="AB23" s="183"/>
      <c r="AF23" s="284">
        <f>F18+G18</f>
        <v>0</v>
      </c>
    </row>
    <row r="24" spans="2:32">
      <c r="B24" s="465"/>
      <c r="C24" s="492"/>
      <c r="D24" s="489"/>
      <c r="E24" s="504"/>
      <c r="F24" s="485"/>
      <c r="G24" s="485"/>
      <c r="H24" s="159">
        <v>7</v>
      </c>
      <c r="I24" s="173"/>
      <c r="J24" s="174"/>
      <c r="K24" s="175"/>
      <c r="L24" s="176"/>
      <c r="M24" s="177"/>
      <c r="N24" s="178"/>
      <c r="O24" s="179"/>
      <c r="P24" s="180"/>
      <c r="Q24" s="181"/>
      <c r="R24" s="220"/>
      <c r="S24" s="223"/>
      <c r="T24" s="182"/>
      <c r="U24" s="182"/>
      <c r="V24" s="183"/>
      <c r="W24" s="223"/>
      <c r="X24" s="182"/>
      <c r="Y24" s="183"/>
      <c r="Z24" s="226"/>
      <c r="AA24" s="183"/>
      <c r="AB24" s="183"/>
    </row>
    <row r="25" spans="2:32">
      <c r="B25" s="465"/>
      <c r="C25" s="492"/>
      <c r="D25" s="489"/>
      <c r="E25" s="504"/>
      <c r="F25" s="485"/>
      <c r="G25" s="485"/>
      <c r="H25" s="159">
        <v>8</v>
      </c>
      <c r="I25" s="173"/>
      <c r="J25" s="174"/>
      <c r="K25" s="175"/>
      <c r="L25" s="176"/>
      <c r="M25" s="177"/>
      <c r="N25" s="178"/>
      <c r="O25" s="179"/>
      <c r="P25" s="180"/>
      <c r="Q25" s="181"/>
      <c r="R25" s="220"/>
      <c r="S25" s="223"/>
      <c r="T25" s="182"/>
      <c r="U25" s="182"/>
      <c r="V25" s="183"/>
      <c r="W25" s="223"/>
      <c r="X25" s="182"/>
      <c r="Y25" s="183"/>
      <c r="Z25" s="226"/>
      <c r="AA25" s="183"/>
      <c r="AB25" s="183"/>
    </row>
    <row r="26" spans="2:32">
      <c r="B26" s="465"/>
      <c r="C26" s="492"/>
      <c r="D26" s="489"/>
      <c r="E26" s="504"/>
      <c r="F26" s="485"/>
      <c r="G26" s="485"/>
      <c r="H26" s="159">
        <v>9</v>
      </c>
      <c r="I26" s="173"/>
      <c r="J26" s="174"/>
      <c r="K26" s="175"/>
      <c r="L26" s="176"/>
      <c r="M26" s="177"/>
      <c r="N26" s="178"/>
      <c r="O26" s="179"/>
      <c r="P26" s="180"/>
      <c r="Q26" s="181"/>
      <c r="R26" s="220"/>
      <c r="S26" s="223"/>
      <c r="T26" s="182"/>
      <c r="U26" s="182"/>
      <c r="V26" s="183"/>
      <c r="W26" s="223"/>
      <c r="X26" s="182"/>
      <c r="Y26" s="183"/>
      <c r="Z26" s="226"/>
      <c r="AA26" s="183"/>
      <c r="AB26" s="183"/>
    </row>
    <row r="27" spans="2:32" ht="17" thickBot="1">
      <c r="B27" s="466"/>
      <c r="C27" s="493"/>
      <c r="D27" s="490"/>
      <c r="E27" s="505"/>
      <c r="F27" s="486"/>
      <c r="G27" s="486"/>
      <c r="H27" s="160">
        <v>10</v>
      </c>
      <c r="I27" s="184"/>
      <c r="J27" s="185"/>
      <c r="K27" s="186"/>
      <c r="L27" s="187"/>
      <c r="M27" s="188"/>
      <c r="N27" s="189"/>
      <c r="O27" s="190"/>
      <c r="P27" s="191"/>
      <c r="Q27" s="192"/>
      <c r="R27" s="221"/>
      <c r="S27" s="224"/>
      <c r="T27" s="193"/>
      <c r="U27" s="193"/>
      <c r="V27" s="194"/>
      <c r="W27" s="224"/>
      <c r="X27" s="193"/>
      <c r="Y27" s="194"/>
      <c r="Z27" s="227"/>
      <c r="AA27" s="194"/>
      <c r="AB27" s="194"/>
    </row>
    <row r="28" spans="2:32">
      <c r="B28" s="464">
        <v>3</v>
      </c>
      <c r="C28" s="491">
        <f>'Competition Analyzer'!C15</f>
        <v>0</v>
      </c>
      <c r="D28" s="488">
        <f>'Competition Analyzer'!D15</f>
        <v>0</v>
      </c>
      <c r="E28" s="494">
        <f>'Competition Analyzer'!$E$15</f>
        <v>0</v>
      </c>
      <c r="F28" s="484">
        <f>'Competition Analyzer'!S25</f>
        <v>0</v>
      </c>
      <c r="G28" s="484">
        <f>'Competition Analyzer'!S27</f>
        <v>0</v>
      </c>
      <c r="H28" s="161">
        <v>1</v>
      </c>
      <c r="I28" s="195"/>
      <c r="J28" s="196"/>
      <c r="K28" s="197"/>
      <c r="L28" s="198"/>
      <c r="M28" s="199"/>
      <c r="N28" s="200"/>
      <c r="O28" s="201"/>
      <c r="P28" s="202"/>
      <c r="Q28" s="203"/>
      <c r="R28" s="219"/>
      <c r="S28" s="222"/>
      <c r="T28" s="204"/>
      <c r="U28" s="204"/>
      <c r="V28" s="205"/>
      <c r="W28" s="222"/>
      <c r="X28" s="204"/>
      <c r="Y28" s="205"/>
      <c r="Z28" s="228"/>
      <c r="AA28" s="205"/>
      <c r="AB28" s="205"/>
    </row>
    <row r="29" spans="2:32">
      <c r="B29" s="465"/>
      <c r="C29" s="492"/>
      <c r="D29" s="489"/>
      <c r="E29" s="489"/>
      <c r="F29" s="485"/>
      <c r="G29" s="485"/>
      <c r="H29" s="159">
        <v>2</v>
      </c>
      <c r="I29" s="173"/>
      <c r="J29" s="174"/>
      <c r="K29" s="175"/>
      <c r="L29" s="176"/>
      <c r="M29" s="177"/>
      <c r="N29" s="178"/>
      <c r="O29" s="179"/>
      <c r="P29" s="180"/>
      <c r="Q29" s="181"/>
      <c r="R29" s="220"/>
      <c r="S29" s="223"/>
      <c r="T29" s="182"/>
      <c r="U29" s="182"/>
      <c r="V29" s="183"/>
      <c r="W29" s="223"/>
      <c r="X29" s="182"/>
      <c r="Y29" s="183"/>
      <c r="Z29" s="226"/>
      <c r="AA29" s="183"/>
      <c r="AB29" s="183"/>
    </row>
    <row r="30" spans="2:32">
      <c r="B30" s="465"/>
      <c r="C30" s="492"/>
      <c r="D30" s="489"/>
      <c r="E30" s="489"/>
      <c r="F30" s="485"/>
      <c r="G30" s="485"/>
      <c r="H30" s="159">
        <v>3</v>
      </c>
      <c r="I30" s="173"/>
      <c r="J30" s="174"/>
      <c r="K30" s="175"/>
      <c r="L30" s="176"/>
      <c r="M30" s="177"/>
      <c r="N30" s="178"/>
      <c r="O30" s="179"/>
      <c r="P30" s="180"/>
      <c r="Q30" s="181"/>
      <c r="R30" s="220"/>
      <c r="S30" s="223"/>
      <c r="T30" s="182"/>
      <c r="U30" s="182"/>
      <c r="V30" s="183"/>
      <c r="W30" s="223"/>
      <c r="X30" s="182"/>
      <c r="Y30" s="183"/>
      <c r="Z30" s="226"/>
      <c r="AA30" s="183"/>
      <c r="AB30" s="183"/>
    </row>
    <row r="31" spans="2:32">
      <c r="B31" s="465"/>
      <c r="C31" s="492"/>
      <c r="D31" s="489"/>
      <c r="E31" s="489"/>
      <c r="F31" s="485"/>
      <c r="G31" s="485"/>
      <c r="H31" s="159">
        <v>4</v>
      </c>
      <c r="I31" s="173"/>
      <c r="J31" s="174"/>
      <c r="K31" s="175"/>
      <c r="L31" s="176"/>
      <c r="M31" s="177"/>
      <c r="N31" s="178"/>
      <c r="O31" s="179"/>
      <c r="P31" s="180"/>
      <c r="Q31" s="181"/>
      <c r="R31" s="220"/>
      <c r="S31" s="223"/>
      <c r="T31" s="182"/>
      <c r="U31" s="182"/>
      <c r="V31" s="183"/>
      <c r="W31" s="223"/>
      <c r="X31" s="182"/>
      <c r="Y31" s="183"/>
      <c r="Z31" s="226"/>
      <c r="AA31" s="183"/>
      <c r="AB31" s="183"/>
    </row>
    <row r="32" spans="2:32">
      <c r="B32" s="465"/>
      <c r="C32" s="492"/>
      <c r="D32" s="489"/>
      <c r="E32" s="489"/>
      <c r="F32" s="485"/>
      <c r="G32" s="485"/>
      <c r="H32" s="159">
        <v>5</v>
      </c>
      <c r="I32" s="173"/>
      <c r="J32" s="174"/>
      <c r="K32" s="175"/>
      <c r="L32" s="176"/>
      <c r="M32" s="177"/>
      <c r="N32" s="178"/>
      <c r="O32" s="179"/>
      <c r="P32" s="180"/>
      <c r="Q32" s="181"/>
      <c r="R32" s="220"/>
      <c r="S32" s="223"/>
      <c r="T32" s="182"/>
      <c r="U32" s="182"/>
      <c r="V32" s="183"/>
      <c r="W32" s="223"/>
      <c r="X32" s="182"/>
      <c r="Y32" s="183"/>
      <c r="Z32" s="226"/>
      <c r="AA32" s="183"/>
      <c r="AB32" s="183"/>
    </row>
    <row r="33" spans="2:32">
      <c r="B33" s="465"/>
      <c r="C33" s="492"/>
      <c r="D33" s="489"/>
      <c r="E33" s="489"/>
      <c r="F33" s="485"/>
      <c r="G33" s="485"/>
      <c r="H33" s="159">
        <v>6</v>
      </c>
      <c r="I33" s="173"/>
      <c r="J33" s="174"/>
      <c r="K33" s="175"/>
      <c r="L33" s="176"/>
      <c r="M33" s="177"/>
      <c r="N33" s="178"/>
      <c r="O33" s="179"/>
      <c r="P33" s="180"/>
      <c r="Q33" s="181"/>
      <c r="R33" s="220"/>
      <c r="S33" s="223"/>
      <c r="T33" s="182"/>
      <c r="U33" s="182"/>
      <c r="V33" s="183"/>
      <c r="W33" s="223"/>
      <c r="X33" s="182"/>
      <c r="Y33" s="183"/>
      <c r="Z33" s="226"/>
      <c r="AA33" s="183"/>
      <c r="AB33" s="183"/>
      <c r="AF33" s="284">
        <f>F28+G28</f>
        <v>0</v>
      </c>
    </row>
    <row r="34" spans="2:32">
      <c r="B34" s="465"/>
      <c r="C34" s="492"/>
      <c r="D34" s="489"/>
      <c r="E34" s="489"/>
      <c r="F34" s="485"/>
      <c r="G34" s="485"/>
      <c r="H34" s="159">
        <v>7</v>
      </c>
      <c r="I34" s="173"/>
      <c r="J34" s="174"/>
      <c r="K34" s="175"/>
      <c r="L34" s="176"/>
      <c r="M34" s="177"/>
      <c r="N34" s="178"/>
      <c r="O34" s="179"/>
      <c r="P34" s="180"/>
      <c r="Q34" s="181"/>
      <c r="R34" s="220"/>
      <c r="S34" s="223"/>
      <c r="T34" s="182"/>
      <c r="U34" s="182"/>
      <c r="V34" s="183"/>
      <c r="W34" s="223"/>
      <c r="X34" s="182"/>
      <c r="Y34" s="183"/>
      <c r="Z34" s="226"/>
      <c r="AA34" s="183"/>
      <c r="AB34" s="183"/>
    </row>
    <row r="35" spans="2:32">
      <c r="B35" s="465"/>
      <c r="C35" s="492"/>
      <c r="D35" s="489"/>
      <c r="E35" s="489"/>
      <c r="F35" s="485"/>
      <c r="G35" s="485"/>
      <c r="H35" s="159">
        <v>8</v>
      </c>
      <c r="I35" s="173"/>
      <c r="J35" s="174"/>
      <c r="K35" s="175"/>
      <c r="L35" s="176"/>
      <c r="M35" s="177"/>
      <c r="N35" s="178"/>
      <c r="O35" s="179"/>
      <c r="P35" s="180"/>
      <c r="Q35" s="181"/>
      <c r="R35" s="220"/>
      <c r="S35" s="223"/>
      <c r="T35" s="182"/>
      <c r="U35" s="182"/>
      <c r="V35" s="183"/>
      <c r="W35" s="223"/>
      <c r="X35" s="182"/>
      <c r="Y35" s="183"/>
      <c r="Z35" s="226"/>
      <c r="AA35" s="183"/>
      <c r="AB35" s="183"/>
    </row>
    <row r="36" spans="2:32">
      <c r="B36" s="465"/>
      <c r="C36" s="492"/>
      <c r="D36" s="489"/>
      <c r="E36" s="489"/>
      <c r="F36" s="485"/>
      <c r="G36" s="485"/>
      <c r="H36" s="159">
        <v>9</v>
      </c>
      <c r="I36" s="173"/>
      <c r="J36" s="174"/>
      <c r="K36" s="175"/>
      <c r="L36" s="176"/>
      <c r="M36" s="177"/>
      <c r="N36" s="178"/>
      <c r="O36" s="179"/>
      <c r="P36" s="180"/>
      <c r="Q36" s="181"/>
      <c r="R36" s="220"/>
      <c r="S36" s="223"/>
      <c r="T36" s="182"/>
      <c r="U36" s="182"/>
      <c r="V36" s="183"/>
      <c r="W36" s="223"/>
      <c r="X36" s="182"/>
      <c r="Y36" s="183"/>
      <c r="Z36" s="226"/>
      <c r="AA36" s="183"/>
      <c r="AB36" s="183"/>
    </row>
    <row r="37" spans="2:32" ht="17" thickBot="1">
      <c r="B37" s="466"/>
      <c r="C37" s="493"/>
      <c r="D37" s="490"/>
      <c r="E37" s="490"/>
      <c r="F37" s="486"/>
      <c r="G37" s="486"/>
      <c r="H37" s="160">
        <v>10</v>
      </c>
      <c r="I37" s="184"/>
      <c r="J37" s="185"/>
      <c r="K37" s="186"/>
      <c r="L37" s="187"/>
      <c r="M37" s="188"/>
      <c r="N37" s="189"/>
      <c r="O37" s="190"/>
      <c r="P37" s="191"/>
      <c r="Q37" s="192"/>
      <c r="R37" s="221"/>
      <c r="S37" s="224"/>
      <c r="T37" s="193"/>
      <c r="U37" s="193"/>
      <c r="V37" s="194"/>
      <c r="W37" s="224"/>
      <c r="X37" s="193"/>
      <c r="Y37" s="194"/>
      <c r="Z37" s="227"/>
      <c r="AA37" s="194"/>
      <c r="AB37" s="194"/>
    </row>
    <row r="38" spans="2:32">
      <c r="B38" s="495">
        <v>4</v>
      </c>
      <c r="C38" s="498">
        <f>'Competition Analyzer'!C16</f>
        <v>0</v>
      </c>
      <c r="D38" s="488">
        <f>'Competition Analyzer'!D16</f>
        <v>0</v>
      </c>
      <c r="E38" s="494">
        <f>'Competition Analyzer'!$E$16</f>
        <v>0</v>
      </c>
      <c r="F38" s="484">
        <f>'Competition Analyzer'!T25</f>
        <v>0</v>
      </c>
      <c r="G38" s="484">
        <f>'Competition Analyzer'!T27</f>
        <v>0</v>
      </c>
      <c r="H38" s="161">
        <v>1</v>
      </c>
      <c r="I38" s="195"/>
      <c r="J38" s="196"/>
      <c r="K38" s="197"/>
      <c r="L38" s="198"/>
      <c r="M38" s="199"/>
      <c r="N38" s="200"/>
      <c r="O38" s="201"/>
      <c r="P38" s="202"/>
      <c r="Q38" s="203"/>
      <c r="R38" s="219"/>
      <c r="S38" s="222"/>
      <c r="T38" s="204"/>
      <c r="U38" s="204"/>
      <c r="V38" s="205"/>
      <c r="W38" s="222"/>
      <c r="X38" s="204"/>
      <c r="Y38" s="205"/>
      <c r="Z38" s="228"/>
      <c r="AA38" s="205"/>
      <c r="AB38" s="205"/>
    </row>
    <row r="39" spans="2:32">
      <c r="B39" s="496"/>
      <c r="C39" s="499"/>
      <c r="D39" s="489"/>
      <c r="E39" s="489"/>
      <c r="F39" s="485"/>
      <c r="G39" s="485"/>
      <c r="H39" s="159">
        <v>2</v>
      </c>
      <c r="I39" s="173"/>
      <c r="J39" s="174"/>
      <c r="K39" s="175"/>
      <c r="L39" s="176"/>
      <c r="M39" s="177"/>
      <c r="N39" s="178"/>
      <c r="O39" s="179"/>
      <c r="P39" s="180"/>
      <c r="Q39" s="181"/>
      <c r="R39" s="220"/>
      <c r="S39" s="223"/>
      <c r="T39" s="182"/>
      <c r="U39" s="182"/>
      <c r="V39" s="183"/>
      <c r="W39" s="223"/>
      <c r="X39" s="182"/>
      <c r="Y39" s="183"/>
      <c r="Z39" s="226"/>
      <c r="AA39" s="183"/>
      <c r="AB39" s="183"/>
    </row>
    <row r="40" spans="2:32">
      <c r="B40" s="496"/>
      <c r="C40" s="499"/>
      <c r="D40" s="489"/>
      <c r="E40" s="489"/>
      <c r="F40" s="485"/>
      <c r="G40" s="485"/>
      <c r="H40" s="159">
        <v>3</v>
      </c>
      <c r="I40" s="173"/>
      <c r="J40" s="174"/>
      <c r="K40" s="175"/>
      <c r="L40" s="176"/>
      <c r="M40" s="177"/>
      <c r="N40" s="178"/>
      <c r="O40" s="179"/>
      <c r="P40" s="180"/>
      <c r="Q40" s="181"/>
      <c r="R40" s="220"/>
      <c r="S40" s="223"/>
      <c r="T40" s="182"/>
      <c r="U40" s="182"/>
      <c r="V40" s="183"/>
      <c r="W40" s="223"/>
      <c r="X40" s="182"/>
      <c r="Y40" s="183"/>
      <c r="Z40" s="226"/>
      <c r="AA40" s="183"/>
      <c r="AB40" s="183"/>
    </row>
    <row r="41" spans="2:32">
      <c r="B41" s="496"/>
      <c r="C41" s="499"/>
      <c r="D41" s="489"/>
      <c r="E41" s="489"/>
      <c r="F41" s="485"/>
      <c r="G41" s="485"/>
      <c r="H41" s="159">
        <v>4</v>
      </c>
      <c r="I41" s="173"/>
      <c r="J41" s="174"/>
      <c r="K41" s="175"/>
      <c r="L41" s="176"/>
      <c r="M41" s="177"/>
      <c r="N41" s="178"/>
      <c r="O41" s="179"/>
      <c r="P41" s="180"/>
      <c r="Q41" s="181"/>
      <c r="R41" s="220"/>
      <c r="S41" s="223"/>
      <c r="T41" s="182"/>
      <c r="U41" s="182"/>
      <c r="V41" s="183"/>
      <c r="W41" s="223"/>
      <c r="X41" s="182"/>
      <c r="Y41" s="183"/>
      <c r="Z41" s="226"/>
      <c r="AA41" s="183"/>
      <c r="AB41" s="183"/>
    </row>
    <row r="42" spans="2:32">
      <c r="B42" s="496"/>
      <c r="C42" s="499"/>
      <c r="D42" s="489"/>
      <c r="E42" s="489"/>
      <c r="F42" s="485"/>
      <c r="G42" s="485"/>
      <c r="H42" s="159">
        <v>5</v>
      </c>
      <c r="I42" s="173"/>
      <c r="J42" s="174"/>
      <c r="K42" s="175"/>
      <c r="L42" s="176"/>
      <c r="M42" s="177"/>
      <c r="N42" s="178"/>
      <c r="O42" s="179"/>
      <c r="P42" s="180"/>
      <c r="Q42" s="181"/>
      <c r="R42" s="220"/>
      <c r="S42" s="223"/>
      <c r="T42" s="182"/>
      <c r="U42" s="182"/>
      <c r="V42" s="183"/>
      <c r="W42" s="223"/>
      <c r="X42" s="182"/>
      <c r="Y42" s="183"/>
      <c r="Z42" s="226"/>
      <c r="AA42" s="183"/>
      <c r="AB42" s="183"/>
    </row>
    <row r="43" spans="2:32">
      <c r="B43" s="496"/>
      <c r="C43" s="499"/>
      <c r="D43" s="489"/>
      <c r="E43" s="489"/>
      <c r="F43" s="485"/>
      <c r="G43" s="485"/>
      <c r="H43" s="159">
        <v>6</v>
      </c>
      <c r="I43" s="173"/>
      <c r="J43" s="174"/>
      <c r="K43" s="175"/>
      <c r="L43" s="176"/>
      <c r="M43" s="177"/>
      <c r="N43" s="178"/>
      <c r="O43" s="179"/>
      <c r="P43" s="180"/>
      <c r="Q43" s="181"/>
      <c r="R43" s="220"/>
      <c r="S43" s="223"/>
      <c r="T43" s="182"/>
      <c r="U43" s="182"/>
      <c r="V43" s="183"/>
      <c r="W43" s="223"/>
      <c r="X43" s="182"/>
      <c r="Y43" s="183"/>
      <c r="Z43" s="226"/>
      <c r="AA43" s="183"/>
      <c r="AB43" s="183"/>
      <c r="AF43" s="284">
        <f>F38+G38</f>
        <v>0</v>
      </c>
    </row>
    <row r="44" spans="2:32">
      <c r="B44" s="496"/>
      <c r="C44" s="499"/>
      <c r="D44" s="489"/>
      <c r="E44" s="489"/>
      <c r="F44" s="485"/>
      <c r="G44" s="485"/>
      <c r="H44" s="159">
        <v>7</v>
      </c>
      <c r="I44" s="173"/>
      <c r="J44" s="174"/>
      <c r="K44" s="175"/>
      <c r="L44" s="176"/>
      <c r="M44" s="177"/>
      <c r="N44" s="178"/>
      <c r="O44" s="179"/>
      <c r="P44" s="180"/>
      <c r="Q44" s="181"/>
      <c r="R44" s="220"/>
      <c r="S44" s="223"/>
      <c r="T44" s="182"/>
      <c r="U44" s="182"/>
      <c r="V44" s="183"/>
      <c r="W44" s="223"/>
      <c r="X44" s="182"/>
      <c r="Y44" s="183"/>
      <c r="Z44" s="226"/>
      <c r="AA44" s="183"/>
      <c r="AB44" s="183"/>
    </row>
    <row r="45" spans="2:32">
      <c r="B45" s="496"/>
      <c r="C45" s="499"/>
      <c r="D45" s="489"/>
      <c r="E45" s="489"/>
      <c r="F45" s="485"/>
      <c r="G45" s="485"/>
      <c r="H45" s="159">
        <v>8</v>
      </c>
      <c r="I45" s="173"/>
      <c r="J45" s="174"/>
      <c r="K45" s="175"/>
      <c r="L45" s="176"/>
      <c r="M45" s="177"/>
      <c r="N45" s="178"/>
      <c r="O45" s="179"/>
      <c r="P45" s="180"/>
      <c r="Q45" s="181"/>
      <c r="R45" s="220"/>
      <c r="S45" s="223"/>
      <c r="T45" s="182"/>
      <c r="U45" s="182"/>
      <c r="V45" s="183"/>
      <c r="W45" s="223"/>
      <c r="X45" s="182"/>
      <c r="Y45" s="183"/>
      <c r="Z45" s="226"/>
      <c r="AA45" s="183"/>
      <c r="AB45" s="183"/>
    </row>
    <row r="46" spans="2:32">
      <c r="B46" s="496"/>
      <c r="C46" s="499"/>
      <c r="D46" s="489"/>
      <c r="E46" s="489"/>
      <c r="F46" s="485"/>
      <c r="G46" s="485"/>
      <c r="H46" s="159">
        <v>9</v>
      </c>
      <c r="I46" s="173"/>
      <c r="J46" s="174"/>
      <c r="K46" s="175"/>
      <c r="L46" s="176"/>
      <c r="M46" s="177"/>
      <c r="N46" s="178"/>
      <c r="O46" s="179"/>
      <c r="P46" s="180"/>
      <c r="Q46" s="181"/>
      <c r="R46" s="220"/>
      <c r="S46" s="223"/>
      <c r="T46" s="182"/>
      <c r="U46" s="182"/>
      <c r="V46" s="183"/>
      <c r="W46" s="223"/>
      <c r="X46" s="182"/>
      <c r="Y46" s="183"/>
      <c r="Z46" s="226"/>
      <c r="AA46" s="183"/>
      <c r="AB46" s="183"/>
    </row>
    <row r="47" spans="2:32" ht="17" thickBot="1">
      <c r="B47" s="497"/>
      <c r="C47" s="500"/>
      <c r="D47" s="490"/>
      <c r="E47" s="490"/>
      <c r="F47" s="486"/>
      <c r="G47" s="486"/>
      <c r="H47" s="160">
        <v>10</v>
      </c>
      <c r="I47" s="184"/>
      <c r="J47" s="185"/>
      <c r="K47" s="186"/>
      <c r="L47" s="187"/>
      <c r="M47" s="188"/>
      <c r="N47" s="189"/>
      <c r="O47" s="190"/>
      <c r="P47" s="191"/>
      <c r="Q47" s="192"/>
      <c r="R47" s="221"/>
      <c r="S47" s="224"/>
      <c r="T47" s="193"/>
      <c r="U47" s="193"/>
      <c r="V47" s="194"/>
      <c r="W47" s="224"/>
      <c r="X47" s="193"/>
      <c r="Y47" s="194"/>
      <c r="Z47" s="227"/>
      <c r="AA47" s="194"/>
      <c r="AB47" s="194"/>
    </row>
    <row r="48" spans="2:32">
      <c r="B48" s="495">
        <v>5</v>
      </c>
      <c r="C48" s="498">
        <f>'Competition Analyzer'!C17</f>
        <v>0</v>
      </c>
      <c r="D48" s="488">
        <f>'Competition Analyzer'!D17</f>
        <v>0</v>
      </c>
      <c r="E48" s="488">
        <f>'Competition Analyzer'!$E$17</f>
        <v>0</v>
      </c>
      <c r="F48" s="484">
        <f>'Competition Analyzer'!U25</f>
        <v>0</v>
      </c>
      <c r="G48" s="484">
        <f>'Competition Analyzer'!U27</f>
        <v>0</v>
      </c>
      <c r="H48" s="161">
        <v>1</v>
      </c>
      <c r="I48" s="195"/>
      <c r="J48" s="196"/>
      <c r="K48" s="197"/>
      <c r="L48" s="198"/>
      <c r="M48" s="199"/>
      <c r="N48" s="200"/>
      <c r="O48" s="201"/>
      <c r="P48" s="202"/>
      <c r="Q48" s="203"/>
      <c r="R48" s="219"/>
      <c r="S48" s="222"/>
      <c r="T48" s="204"/>
      <c r="U48" s="204"/>
      <c r="V48" s="205"/>
      <c r="W48" s="222"/>
      <c r="X48" s="204"/>
      <c r="Y48" s="205"/>
      <c r="Z48" s="228"/>
      <c r="AA48" s="205"/>
      <c r="AB48" s="205"/>
    </row>
    <row r="49" spans="2:32">
      <c r="B49" s="496"/>
      <c r="C49" s="499"/>
      <c r="D49" s="489"/>
      <c r="E49" s="489"/>
      <c r="F49" s="485"/>
      <c r="G49" s="485"/>
      <c r="H49" s="159">
        <v>2</v>
      </c>
      <c r="I49" s="173"/>
      <c r="J49" s="174"/>
      <c r="K49" s="175"/>
      <c r="L49" s="176"/>
      <c r="M49" s="177"/>
      <c r="N49" s="178"/>
      <c r="O49" s="179"/>
      <c r="P49" s="180"/>
      <c r="Q49" s="181"/>
      <c r="R49" s="220"/>
      <c r="S49" s="223"/>
      <c r="T49" s="182"/>
      <c r="U49" s="182"/>
      <c r="V49" s="183"/>
      <c r="W49" s="223"/>
      <c r="X49" s="182"/>
      <c r="Y49" s="183"/>
      <c r="Z49" s="226"/>
      <c r="AA49" s="183"/>
      <c r="AB49" s="183"/>
    </row>
    <row r="50" spans="2:32">
      <c r="B50" s="496"/>
      <c r="C50" s="499"/>
      <c r="D50" s="489"/>
      <c r="E50" s="489"/>
      <c r="F50" s="485"/>
      <c r="G50" s="485"/>
      <c r="H50" s="159">
        <v>3</v>
      </c>
      <c r="I50" s="173"/>
      <c r="J50" s="174"/>
      <c r="K50" s="175"/>
      <c r="L50" s="176"/>
      <c r="M50" s="177"/>
      <c r="N50" s="178"/>
      <c r="O50" s="179"/>
      <c r="P50" s="180"/>
      <c r="Q50" s="181"/>
      <c r="R50" s="220"/>
      <c r="S50" s="223"/>
      <c r="T50" s="182"/>
      <c r="U50" s="182"/>
      <c r="V50" s="183"/>
      <c r="W50" s="223"/>
      <c r="X50" s="182"/>
      <c r="Y50" s="183"/>
      <c r="Z50" s="226"/>
      <c r="AA50" s="183"/>
      <c r="AB50" s="183"/>
    </row>
    <row r="51" spans="2:32">
      <c r="B51" s="496"/>
      <c r="C51" s="499"/>
      <c r="D51" s="489"/>
      <c r="E51" s="489"/>
      <c r="F51" s="485"/>
      <c r="G51" s="485"/>
      <c r="H51" s="159">
        <v>4</v>
      </c>
      <c r="I51" s="173"/>
      <c r="J51" s="174"/>
      <c r="K51" s="175"/>
      <c r="L51" s="176"/>
      <c r="M51" s="177"/>
      <c r="N51" s="178"/>
      <c r="O51" s="179"/>
      <c r="P51" s="180"/>
      <c r="Q51" s="181"/>
      <c r="R51" s="220"/>
      <c r="S51" s="223"/>
      <c r="T51" s="182"/>
      <c r="U51" s="182"/>
      <c r="V51" s="183"/>
      <c r="W51" s="223"/>
      <c r="X51" s="182"/>
      <c r="Y51" s="183"/>
      <c r="Z51" s="226"/>
      <c r="AA51" s="183"/>
      <c r="AB51" s="183"/>
    </row>
    <row r="52" spans="2:32">
      <c r="B52" s="496"/>
      <c r="C52" s="499"/>
      <c r="D52" s="489"/>
      <c r="E52" s="489"/>
      <c r="F52" s="485"/>
      <c r="G52" s="485"/>
      <c r="H52" s="159">
        <v>5</v>
      </c>
      <c r="I52" s="173"/>
      <c r="J52" s="174"/>
      <c r="K52" s="175"/>
      <c r="L52" s="176"/>
      <c r="M52" s="177"/>
      <c r="N52" s="178"/>
      <c r="O52" s="179"/>
      <c r="P52" s="180"/>
      <c r="Q52" s="181"/>
      <c r="R52" s="220"/>
      <c r="S52" s="223"/>
      <c r="T52" s="182"/>
      <c r="U52" s="182"/>
      <c r="V52" s="183"/>
      <c r="W52" s="223"/>
      <c r="X52" s="182"/>
      <c r="Y52" s="183"/>
      <c r="Z52" s="226"/>
      <c r="AA52" s="183"/>
      <c r="AB52" s="183"/>
    </row>
    <row r="53" spans="2:32">
      <c r="B53" s="496"/>
      <c r="C53" s="499"/>
      <c r="D53" s="489"/>
      <c r="E53" s="489"/>
      <c r="F53" s="485"/>
      <c r="G53" s="485"/>
      <c r="H53" s="159">
        <v>6</v>
      </c>
      <c r="I53" s="173"/>
      <c r="J53" s="174"/>
      <c r="K53" s="175"/>
      <c r="L53" s="176"/>
      <c r="M53" s="177"/>
      <c r="N53" s="178"/>
      <c r="O53" s="179"/>
      <c r="P53" s="180"/>
      <c r="Q53" s="181"/>
      <c r="R53" s="220"/>
      <c r="S53" s="223"/>
      <c r="T53" s="182"/>
      <c r="U53" s="182"/>
      <c r="V53" s="183"/>
      <c r="W53" s="223"/>
      <c r="X53" s="182"/>
      <c r="Y53" s="183"/>
      <c r="Z53" s="226"/>
      <c r="AA53" s="183"/>
      <c r="AB53" s="183"/>
      <c r="AF53" s="284">
        <f>F48+G48</f>
        <v>0</v>
      </c>
    </row>
    <row r="54" spans="2:32">
      <c r="B54" s="496"/>
      <c r="C54" s="499"/>
      <c r="D54" s="489"/>
      <c r="E54" s="489"/>
      <c r="F54" s="485"/>
      <c r="G54" s="485"/>
      <c r="H54" s="159">
        <v>7</v>
      </c>
      <c r="I54" s="173"/>
      <c r="J54" s="174"/>
      <c r="K54" s="175"/>
      <c r="L54" s="176"/>
      <c r="M54" s="177"/>
      <c r="N54" s="178"/>
      <c r="O54" s="179"/>
      <c r="P54" s="180"/>
      <c r="Q54" s="181"/>
      <c r="R54" s="220"/>
      <c r="S54" s="223"/>
      <c r="T54" s="182"/>
      <c r="U54" s="182"/>
      <c r="V54" s="183"/>
      <c r="W54" s="223"/>
      <c r="X54" s="182"/>
      <c r="Y54" s="183"/>
      <c r="Z54" s="226"/>
      <c r="AA54" s="183"/>
      <c r="AB54" s="183"/>
    </row>
    <row r="55" spans="2:32">
      <c r="B55" s="496"/>
      <c r="C55" s="499"/>
      <c r="D55" s="489"/>
      <c r="E55" s="489"/>
      <c r="F55" s="485"/>
      <c r="G55" s="485"/>
      <c r="H55" s="159">
        <v>8</v>
      </c>
      <c r="I55" s="173"/>
      <c r="J55" s="174"/>
      <c r="K55" s="175"/>
      <c r="L55" s="176"/>
      <c r="M55" s="177"/>
      <c r="N55" s="178"/>
      <c r="O55" s="179"/>
      <c r="P55" s="180"/>
      <c r="Q55" s="181"/>
      <c r="R55" s="220"/>
      <c r="S55" s="223"/>
      <c r="T55" s="182"/>
      <c r="U55" s="182"/>
      <c r="V55" s="183"/>
      <c r="W55" s="223"/>
      <c r="X55" s="182"/>
      <c r="Y55" s="183"/>
      <c r="Z55" s="226"/>
      <c r="AA55" s="183"/>
      <c r="AB55" s="183"/>
    </row>
    <row r="56" spans="2:32">
      <c r="B56" s="496"/>
      <c r="C56" s="499"/>
      <c r="D56" s="489"/>
      <c r="E56" s="489"/>
      <c r="F56" s="485"/>
      <c r="G56" s="485"/>
      <c r="H56" s="159">
        <v>9</v>
      </c>
      <c r="I56" s="173"/>
      <c r="J56" s="174"/>
      <c r="K56" s="175"/>
      <c r="L56" s="176"/>
      <c r="M56" s="177"/>
      <c r="N56" s="178"/>
      <c r="O56" s="179"/>
      <c r="P56" s="180"/>
      <c r="Q56" s="181"/>
      <c r="R56" s="220"/>
      <c r="S56" s="223"/>
      <c r="T56" s="182"/>
      <c r="U56" s="182"/>
      <c r="V56" s="183"/>
      <c r="W56" s="223"/>
      <c r="X56" s="182"/>
      <c r="Y56" s="183"/>
      <c r="Z56" s="226"/>
      <c r="AA56" s="183"/>
      <c r="AB56" s="183"/>
    </row>
    <row r="57" spans="2:32" ht="17" thickBot="1">
      <c r="B57" s="497"/>
      <c r="C57" s="500"/>
      <c r="D57" s="490"/>
      <c r="E57" s="490"/>
      <c r="F57" s="486"/>
      <c r="G57" s="486"/>
      <c r="H57" s="160">
        <v>10</v>
      </c>
      <c r="I57" s="184"/>
      <c r="J57" s="185"/>
      <c r="K57" s="186"/>
      <c r="L57" s="187"/>
      <c r="M57" s="188"/>
      <c r="N57" s="189"/>
      <c r="O57" s="190"/>
      <c r="P57" s="191"/>
      <c r="Q57" s="192"/>
      <c r="R57" s="221"/>
      <c r="S57" s="224"/>
      <c r="T57" s="193"/>
      <c r="U57" s="193"/>
      <c r="V57" s="194"/>
      <c r="W57" s="224"/>
      <c r="X57" s="193"/>
      <c r="Y57" s="194"/>
      <c r="Z57" s="227"/>
      <c r="AA57" s="194"/>
      <c r="AB57" s="194"/>
    </row>
    <row r="58" spans="2:32">
      <c r="B58" s="464">
        <v>6</v>
      </c>
      <c r="C58" s="491">
        <f>'Competition Analyzer'!C18</f>
        <v>0</v>
      </c>
      <c r="D58" s="488">
        <f>'Competition Analyzer'!D18</f>
        <v>0</v>
      </c>
      <c r="E58" s="494">
        <f>'Competition Analyzer'!E18</f>
        <v>0</v>
      </c>
      <c r="F58" s="484">
        <f>'Competition Analyzer'!V25</f>
        <v>0</v>
      </c>
      <c r="G58" s="484">
        <f>'Competition Analyzer'!V27</f>
        <v>0</v>
      </c>
      <c r="H58" s="161">
        <v>1</v>
      </c>
      <c r="I58" s="195"/>
      <c r="J58" s="196"/>
      <c r="K58" s="197"/>
      <c r="L58" s="198"/>
      <c r="M58" s="199"/>
      <c r="N58" s="200"/>
      <c r="O58" s="201"/>
      <c r="P58" s="202"/>
      <c r="Q58" s="203"/>
      <c r="R58" s="219"/>
      <c r="S58" s="222"/>
      <c r="T58" s="204"/>
      <c r="U58" s="204"/>
      <c r="V58" s="205"/>
      <c r="W58" s="222"/>
      <c r="X58" s="204"/>
      <c r="Y58" s="205"/>
      <c r="Z58" s="218"/>
      <c r="AA58" s="204"/>
      <c r="AB58" s="205"/>
    </row>
    <row r="59" spans="2:32">
      <c r="B59" s="465"/>
      <c r="C59" s="492"/>
      <c r="D59" s="489"/>
      <c r="E59" s="489"/>
      <c r="F59" s="485"/>
      <c r="G59" s="485"/>
      <c r="H59" s="159">
        <v>2</v>
      </c>
      <c r="I59" s="173"/>
      <c r="J59" s="174"/>
      <c r="K59" s="175"/>
      <c r="L59" s="176"/>
      <c r="M59" s="177"/>
      <c r="N59" s="178"/>
      <c r="O59" s="179"/>
      <c r="P59" s="180"/>
      <c r="Q59" s="181"/>
      <c r="R59" s="220"/>
      <c r="S59" s="223"/>
      <c r="T59" s="182"/>
      <c r="U59" s="182"/>
      <c r="V59" s="183"/>
      <c r="W59" s="223"/>
      <c r="X59" s="182"/>
      <c r="Y59" s="183"/>
      <c r="Z59" s="216"/>
      <c r="AA59" s="182"/>
      <c r="AB59" s="183"/>
    </row>
    <row r="60" spans="2:32">
      <c r="B60" s="465"/>
      <c r="C60" s="492"/>
      <c r="D60" s="489"/>
      <c r="E60" s="489"/>
      <c r="F60" s="485"/>
      <c r="G60" s="485"/>
      <c r="H60" s="159">
        <v>3</v>
      </c>
      <c r="I60" s="173"/>
      <c r="J60" s="174"/>
      <c r="K60" s="175"/>
      <c r="L60" s="176"/>
      <c r="M60" s="177"/>
      <c r="N60" s="178"/>
      <c r="O60" s="179"/>
      <c r="P60" s="180"/>
      <c r="Q60" s="181"/>
      <c r="R60" s="220"/>
      <c r="S60" s="223"/>
      <c r="T60" s="182"/>
      <c r="U60" s="182"/>
      <c r="V60" s="183"/>
      <c r="W60" s="223"/>
      <c r="X60" s="182"/>
      <c r="Y60" s="183"/>
      <c r="Z60" s="216"/>
      <c r="AA60" s="182"/>
      <c r="AB60" s="183"/>
    </row>
    <row r="61" spans="2:32">
      <c r="B61" s="465"/>
      <c r="C61" s="492"/>
      <c r="D61" s="489"/>
      <c r="E61" s="489"/>
      <c r="F61" s="485"/>
      <c r="G61" s="485"/>
      <c r="H61" s="159">
        <v>4</v>
      </c>
      <c r="I61" s="173"/>
      <c r="J61" s="174"/>
      <c r="K61" s="175"/>
      <c r="L61" s="176"/>
      <c r="M61" s="177"/>
      <c r="N61" s="178"/>
      <c r="O61" s="179"/>
      <c r="P61" s="180"/>
      <c r="Q61" s="181"/>
      <c r="R61" s="220"/>
      <c r="S61" s="223"/>
      <c r="T61" s="182"/>
      <c r="U61" s="182"/>
      <c r="V61" s="183"/>
      <c r="W61" s="223"/>
      <c r="X61" s="182"/>
      <c r="Y61" s="183"/>
      <c r="Z61" s="216"/>
      <c r="AA61" s="182"/>
      <c r="AB61" s="183"/>
    </row>
    <row r="62" spans="2:32">
      <c r="B62" s="465"/>
      <c r="C62" s="492"/>
      <c r="D62" s="489"/>
      <c r="E62" s="489"/>
      <c r="F62" s="485"/>
      <c r="G62" s="485"/>
      <c r="H62" s="159">
        <v>5</v>
      </c>
      <c r="I62" s="173"/>
      <c r="J62" s="174"/>
      <c r="K62" s="175"/>
      <c r="L62" s="176"/>
      <c r="M62" s="177"/>
      <c r="N62" s="178"/>
      <c r="O62" s="179"/>
      <c r="P62" s="180"/>
      <c r="Q62" s="181"/>
      <c r="R62" s="220"/>
      <c r="S62" s="223"/>
      <c r="T62" s="182"/>
      <c r="U62" s="182"/>
      <c r="V62" s="183"/>
      <c r="W62" s="223"/>
      <c r="X62" s="182"/>
      <c r="Y62" s="183"/>
      <c r="Z62" s="216"/>
      <c r="AA62" s="182"/>
      <c r="AB62" s="183"/>
    </row>
    <row r="63" spans="2:32">
      <c r="B63" s="465"/>
      <c r="C63" s="492"/>
      <c r="D63" s="489"/>
      <c r="E63" s="489"/>
      <c r="F63" s="485"/>
      <c r="G63" s="485"/>
      <c r="H63" s="159">
        <v>6</v>
      </c>
      <c r="I63" s="173"/>
      <c r="J63" s="174"/>
      <c r="K63" s="175"/>
      <c r="L63" s="176"/>
      <c r="M63" s="177"/>
      <c r="N63" s="178"/>
      <c r="O63" s="179"/>
      <c r="P63" s="180"/>
      <c r="Q63" s="181"/>
      <c r="R63" s="220"/>
      <c r="S63" s="223"/>
      <c r="T63" s="182"/>
      <c r="U63" s="182"/>
      <c r="V63" s="183"/>
      <c r="W63" s="223"/>
      <c r="X63" s="182"/>
      <c r="Y63" s="183"/>
      <c r="Z63" s="216"/>
      <c r="AA63" s="182"/>
      <c r="AB63" s="183"/>
    </row>
    <row r="64" spans="2:32">
      <c r="B64" s="465"/>
      <c r="C64" s="492"/>
      <c r="D64" s="489"/>
      <c r="E64" s="489"/>
      <c r="F64" s="485"/>
      <c r="G64" s="485"/>
      <c r="H64" s="159">
        <v>7</v>
      </c>
      <c r="I64" s="173"/>
      <c r="J64" s="174"/>
      <c r="K64" s="175"/>
      <c r="L64" s="176"/>
      <c r="M64" s="177"/>
      <c r="N64" s="178"/>
      <c r="O64" s="179"/>
      <c r="P64" s="180"/>
      <c r="Q64" s="181"/>
      <c r="R64" s="220"/>
      <c r="S64" s="223"/>
      <c r="T64" s="182"/>
      <c r="U64" s="182"/>
      <c r="V64" s="183"/>
      <c r="W64" s="223"/>
      <c r="X64" s="182"/>
      <c r="Y64" s="183"/>
      <c r="Z64" s="216"/>
      <c r="AA64" s="182"/>
      <c r="AB64" s="183"/>
      <c r="AF64" s="284">
        <f>F58+G58</f>
        <v>0</v>
      </c>
    </row>
    <row r="65" spans="2:32">
      <c r="B65" s="465"/>
      <c r="C65" s="492"/>
      <c r="D65" s="489"/>
      <c r="E65" s="489"/>
      <c r="F65" s="485"/>
      <c r="G65" s="485"/>
      <c r="H65" s="159">
        <v>8</v>
      </c>
      <c r="I65" s="173"/>
      <c r="J65" s="174"/>
      <c r="K65" s="175"/>
      <c r="L65" s="176"/>
      <c r="M65" s="177"/>
      <c r="N65" s="178"/>
      <c r="O65" s="179"/>
      <c r="P65" s="180"/>
      <c r="Q65" s="181"/>
      <c r="R65" s="220"/>
      <c r="S65" s="223"/>
      <c r="T65" s="182"/>
      <c r="U65" s="182"/>
      <c r="V65" s="183"/>
      <c r="W65" s="223"/>
      <c r="X65" s="182"/>
      <c r="Y65" s="183"/>
      <c r="Z65" s="216"/>
      <c r="AA65" s="182"/>
      <c r="AB65" s="183"/>
    </row>
    <row r="66" spans="2:32">
      <c r="B66" s="465"/>
      <c r="C66" s="492"/>
      <c r="D66" s="489"/>
      <c r="E66" s="489"/>
      <c r="F66" s="485"/>
      <c r="G66" s="485"/>
      <c r="H66" s="159">
        <v>9</v>
      </c>
      <c r="I66" s="173"/>
      <c r="J66" s="174"/>
      <c r="K66" s="175"/>
      <c r="L66" s="176"/>
      <c r="M66" s="177"/>
      <c r="N66" s="178"/>
      <c r="O66" s="179"/>
      <c r="P66" s="180"/>
      <c r="Q66" s="181"/>
      <c r="R66" s="220"/>
      <c r="S66" s="223"/>
      <c r="T66" s="182"/>
      <c r="U66" s="182"/>
      <c r="V66" s="183"/>
      <c r="W66" s="223"/>
      <c r="X66" s="182"/>
      <c r="Y66" s="183"/>
      <c r="Z66" s="216"/>
      <c r="AA66" s="182"/>
      <c r="AB66" s="183"/>
    </row>
    <row r="67" spans="2:32" ht="17" thickBot="1">
      <c r="B67" s="466"/>
      <c r="C67" s="493"/>
      <c r="D67" s="490"/>
      <c r="E67" s="490"/>
      <c r="F67" s="486"/>
      <c r="G67" s="486"/>
      <c r="H67" s="160">
        <v>10</v>
      </c>
      <c r="I67" s="184"/>
      <c r="J67" s="185"/>
      <c r="K67" s="186"/>
      <c r="L67" s="187"/>
      <c r="M67" s="188"/>
      <c r="N67" s="189"/>
      <c r="O67" s="190"/>
      <c r="P67" s="191"/>
      <c r="Q67" s="192"/>
      <c r="R67" s="221"/>
      <c r="S67" s="224"/>
      <c r="T67" s="193"/>
      <c r="U67" s="193"/>
      <c r="V67" s="194"/>
      <c r="W67" s="224"/>
      <c r="X67" s="193"/>
      <c r="Y67" s="194"/>
      <c r="Z67" s="217"/>
      <c r="AA67" s="193"/>
      <c r="AB67" s="194"/>
    </row>
    <row r="68" spans="2:32">
      <c r="B68" s="464">
        <v>7</v>
      </c>
      <c r="C68" s="481">
        <f>'Competition Analyzer'!C19</f>
        <v>0</v>
      </c>
      <c r="D68" s="484">
        <f>'Competition Analyzer'!D19</f>
        <v>0</v>
      </c>
      <c r="E68" s="487">
        <f>'Competition Analyzer'!E19</f>
        <v>0</v>
      </c>
      <c r="F68" s="484">
        <f>'Competition Analyzer'!W25</f>
        <v>0</v>
      </c>
      <c r="G68" s="484">
        <f>'Competition Analyzer'!W27</f>
        <v>0</v>
      </c>
      <c r="H68" s="161">
        <v>1</v>
      </c>
      <c r="I68" s="195"/>
      <c r="J68" s="196"/>
      <c r="K68" s="197"/>
      <c r="L68" s="198"/>
      <c r="M68" s="199"/>
      <c r="N68" s="200"/>
      <c r="O68" s="201"/>
      <c r="P68" s="202"/>
      <c r="Q68" s="203"/>
      <c r="R68" s="219"/>
      <c r="S68" s="222"/>
      <c r="T68" s="204"/>
      <c r="U68" s="204"/>
      <c r="V68" s="205"/>
      <c r="W68" s="222"/>
      <c r="X68" s="204"/>
      <c r="Y68" s="205"/>
      <c r="Z68" s="218"/>
      <c r="AA68" s="204"/>
      <c r="AB68" s="205"/>
    </row>
    <row r="69" spans="2:32">
      <c r="B69" s="465"/>
      <c r="C69" s="482"/>
      <c r="D69" s="485"/>
      <c r="E69" s="485"/>
      <c r="F69" s="485"/>
      <c r="G69" s="485"/>
      <c r="H69" s="159">
        <v>2</v>
      </c>
      <c r="I69" s="173"/>
      <c r="J69" s="174"/>
      <c r="K69" s="175"/>
      <c r="L69" s="176"/>
      <c r="M69" s="177"/>
      <c r="N69" s="178"/>
      <c r="O69" s="179"/>
      <c r="P69" s="180"/>
      <c r="Q69" s="181"/>
      <c r="R69" s="220"/>
      <c r="S69" s="223"/>
      <c r="T69" s="182"/>
      <c r="U69" s="182"/>
      <c r="V69" s="183"/>
      <c r="W69" s="223"/>
      <c r="X69" s="182"/>
      <c r="Y69" s="183"/>
      <c r="Z69" s="216"/>
      <c r="AA69" s="182"/>
      <c r="AB69" s="183"/>
    </row>
    <row r="70" spans="2:32">
      <c r="B70" s="465"/>
      <c r="C70" s="482"/>
      <c r="D70" s="485"/>
      <c r="E70" s="485"/>
      <c r="F70" s="485"/>
      <c r="G70" s="485"/>
      <c r="H70" s="159">
        <v>3</v>
      </c>
      <c r="I70" s="173"/>
      <c r="J70" s="174"/>
      <c r="K70" s="175"/>
      <c r="L70" s="176"/>
      <c r="M70" s="177"/>
      <c r="N70" s="178"/>
      <c r="O70" s="179"/>
      <c r="P70" s="180"/>
      <c r="Q70" s="181"/>
      <c r="R70" s="220"/>
      <c r="S70" s="223"/>
      <c r="T70" s="182"/>
      <c r="U70" s="182"/>
      <c r="V70" s="183"/>
      <c r="W70" s="223"/>
      <c r="X70" s="182"/>
      <c r="Y70" s="183"/>
      <c r="Z70" s="216"/>
      <c r="AA70" s="182"/>
      <c r="AB70" s="183"/>
    </row>
    <row r="71" spans="2:32">
      <c r="B71" s="465"/>
      <c r="C71" s="482"/>
      <c r="D71" s="485"/>
      <c r="E71" s="485"/>
      <c r="F71" s="485"/>
      <c r="G71" s="485"/>
      <c r="H71" s="159">
        <v>4</v>
      </c>
      <c r="I71" s="173"/>
      <c r="J71" s="174"/>
      <c r="K71" s="175"/>
      <c r="L71" s="176"/>
      <c r="M71" s="177"/>
      <c r="N71" s="178"/>
      <c r="O71" s="179"/>
      <c r="P71" s="180"/>
      <c r="Q71" s="181"/>
      <c r="R71" s="220"/>
      <c r="S71" s="223"/>
      <c r="T71" s="182"/>
      <c r="U71" s="182"/>
      <c r="V71" s="183"/>
      <c r="W71" s="223"/>
      <c r="X71" s="182"/>
      <c r="Y71" s="183"/>
      <c r="Z71" s="216"/>
      <c r="AA71" s="182"/>
      <c r="AB71" s="183"/>
    </row>
    <row r="72" spans="2:32">
      <c r="B72" s="465"/>
      <c r="C72" s="482"/>
      <c r="D72" s="485"/>
      <c r="E72" s="485"/>
      <c r="F72" s="485"/>
      <c r="G72" s="485"/>
      <c r="H72" s="159">
        <v>5</v>
      </c>
      <c r="I72" s="173"/>
      <c r="J72" s="174"/>
      <c r="K72" s="175"/>
      <c r="L72" s="176"/>
      <c r="M72" s="177"/>
      <c r="N72" s="178"/>
      <c r="O72" s="179"/>
      <c r="P72" s="180"/>
      <c r="Q72" s="181"/>
      <c r="R72" s="220"/>
      <c r="S72" s="223"/>
      <c r="T72" s="182"/>
      <c r="U72" s="182"/>
      <c r="V72" s="183"/>
      <c r="W72" s="223"/>
      <c r="X72" s="182"/>
      <c r="Y72" s="183"/>
      <c r="Z72" s="216"/>
      <c r="AA72" s="182"/>
      <c r="AB72" s="183"/>
      <c r="AF72" s="284">
        <f>F68+G68</f>
        <v>0</v>
      </c>
    </row>
    <row r="73" spans="2:32">
      <c r="B73" s="465"/>
      <c r="C73" s="482"/>
      <c r="D73" s="485"/>
      <c r="E73" s="485"/>
      <c r="F73" s="485"/>
      <c r="G73" s="485"/>
      <c r="H73" s="159">
        <v>6</v>
      </c>
      <c r="I73" s="173"/>
      <c r="J73" s="174"/>
      <c r="K73" s="175"/>
      <c r="L73" s="176"/>
      <c r="M73" s="177"/>
      <c r="N73" s="178"/>
      <c r="O73" s="179"/>
      <c r="P73" s="180"/>
      <c r="Q73" s="181"/>
      <c r="R73" s="220"/>
      <c r="S73" s="223"/>
      <c r="T73" s="182"/>
      <c r="U73" s="182"/>
      <c r="V73" s="183"/>
      <c r="W73" s="223"/>
      <c r="X73" s="182"/>
      <c r="Y73" s="183"/>
      <c r="Z73" s="216"/>
      <c r="AA73" s="182"/>
      <c r="AB73" s="183"/>
    </row>
    <row r="74" spans="2:32">
      <c r="B74" s="465"/>
      <c r="C74" s="482"/>
      <c r="D74" s="485"/>
      <c r="E74" s="485"/>
      <c r="F74" s="485"/>
      <c r="G74" s="485"/>
      <c r="H74" s="159">
        <v>7</v>
      </c>
      <c r="I74" s="173"/>
      <c r="J74" s="174"/>
      <c r="K74" s="175"/>
      <c r="L74" s="176"/>
      <c r="M74" s="177"/>
      <c r="N74" s="178"/>
      <c r="O74" s="179"/>
      <c r="P74" s="180"/>
      <c r="Q74" s="181"/>
      <c r="R74" s="220"/>
      <c r="S74" s="223"/>
      <c r="T74" s="182"/>
      <c r="U74" s="182"/>
      <c r="V74" s="183"/>
      <c r="W74" s="223"/>
      <c r="X74" s="182"/>
      <c r="Y74" s="183"/>
      <c r="Z74" s="216"/>
      <c r="AA74" s="182"/>
      <c r="AB74" s="183"/>
    </row>
    <row r="75" spans="2:32">
      <c r="B75" s="465"/>
      <c r="C75" s="482"/>
      <c r="D75" s="485"/>
      <c r="E75" s="485"/>
      <c r="F75" s="485"/>
      <c r="G75" s="485"/>
      <c r="H75" s="159">
        <v>8</v>
      </c>
      <c r="I75" s="173"/>
      <c r="J75" s="174"/>
      <c r="K75" s="175"/>
      <c r="L75" s="176"/>
      <c r="M75" s="177"/>
      <c r="N75" s="178"/>
      <c r="O75" s="179"/>
      <c r="P75" s="180"/>
      <c r="Q75" s="181"/>
      <c r="R75" s="220"/>
      <c r="S75" s="223"/>
      <c r="T75" s="182"/>
      <c r="U75" s="182"/>
      <c r="V75" s="183"/>
      <c r="W75" s="223"/>
      <c r="X75" s="182"/>
      <c r="Y75" s="183"/>
      <c r="Z75" s="216"/>
      <c r="AA75" s="182"/>
      <c r="AB75" s="183"/>
    </row>
    <row r="76" spans="2:32">
      <c r="B76" s="465"/>
      <c r="C76" s="482"/>
      <c r="D76" s="485"/>
      <c r="E76" s="485"/>
      <c r="F76" s="485"/>
      <c r="G76" s="485"/>
      <c r="H76" s="159">
        <v>9</v>
      </c>
      <c r="I76" s="173"/>
      <c r="J76" s="174"/>
      <c r="K76" s="175"/>
      <c r="L76" s="176"/>
      <c r="M76" s="177"/>
      <c r="N76" s="178"/>
      <c r="O76" s="179"/>
      <c r="P76" s="180"/>
      <c r="Q76" s="181"/>
      <c r="R76" s="220"/>
      <c r="S76" s="223"/>
      <c r="T76" s="182"/>
      <c r="U76" s="182"/>
      <c r="V76" s="183"/>
      <c r="W76" s="223"/>
      <c r="X76" s="182"/>
      <c r="Y76" s="183"/>
      <c r="Z76" s="216"/>
      <c r="AA76" s="182"/>
      <c r="AB76" s="183"/>
    </row>
    <row r="77" spans="2:32" ht="17" thickBot="1">
      <c r="B77" s="466"/>
      <c r="C77" s="483"/>
      <c r="D77" s="486"/>
      <c r="E77" s="486"/>
      <c r="F77" s="486"/>
      <c r="G77" s="486"/>
      <c r="H77" s="160">
        <v>10</v>
      </c>
      <c r="I77" s="184"/>
      <c r="J77" s="185"/>
      <c r="K77" s="186"/>
      <c r="L77" s="187"/>
      <c r="M77" s="188"/>
      <c r="N77" s="189"/>
      <c r="O77" s="190"/>
      <c r="P77" s="191"/>
      <c r="Q77" s="192"/>
      <c r="R77" s="221"/>
      <c r="S77" s="224"/>
      <c r="T77" s="193"/>
      <c r="U77" s="193"/>
      <c r="V77" s="194"/>
      <c r="W77" s="224"/>
      <c r="X77" s="193"/>
      <c r="Y77" s="194"/>
      <c r="Z77" s="217"/>
      <c r="AA77" s="193"/>
      <c r="AB77" s="194"/>
    </row>
    <row r="78" spans="2:32">
      <c r="B78" s="464">
        <v>8</v>
      </c>
      <c r="C78" s="481">
        <f>'Competition Analyzer'!C20</f>
        <v>0</v>
      </c>
      <c r="D78" s="484">
        <f>'Competition Analyzer'!D20</f>
        <v>0</v>
      </c>
      <c r="E78" s="487">
        <f>'Competition Analyzer'!E20</f>
        <v>0</v>
      </c>
      <c r="F78" s="484">
        <f>'Competition Analyzer'!X25</f>
        <v>0</v>
      </c>
      <c r="G78" s="484">
        <f>'Competition Analyzer'!X27</f>
        <v>0</v>
      </c>
      <c r="H78" s="161">
        <v>1</v>
      </c>
      <c r="I78" s="195"/>
      <c r="J78" s="196"/>
      <c r="K78" s="197"/>
      <c r="L78" s="198"/>
      <c r="M78" s="199"/>
      <c r="N78" s="200"/>
      <c r="O78" s="201"/>
      <c r="P78" s="202"/>
      <c r="Q78" s="203"/>
      <c r="R78" s="219"/>
      <c r="S78" s="222"/>
      <c r="T78" s="204"/>
      <c r="U78" s="204"/>
      <c r="V78" s="205"/>
      <c r="W78" s="222"/>
      <c r="X78" s="204"/>
      <c r="Y78" s="205"/>
      <c r="Z78" s="218"/>
      <c r="AA78" s="204"/>
      <c r="AB78" s="205"/>
    </row>
    <row r="79" spans="2:32">
      <c r="B79" s="465"/>
      <c r="C79" s="482"/>
      <c r="D79" s="485"/>
      <c r="E79" s="485"/>
      <c r="F79" s="485"/>
      <c r="G79" s="485"/>
      <c r="H79" s="159">
        <v>2</v>
      </c>
      <c r="I79" s="173"/>
      <c r="J79" s="174"/>
      <c r="K79" s="175"/>
      <c r="L79" s="176"/>
      <c r="M79" s="177"/>
      <c r="N79" s="178"/>
      <c r="O79" s="179"/>
      <c r="P79" s="180"/>
      <c r="Q79" s="181"/>
      <c r="R79" s="220"/>
      <c r="S79" s="223"/>
      <c r="T79" s="182"/>
      <c r="U79" s="182"/>
      <c r="V79" s="183"/>
      <c r="W79" s="223"/>
      <c r="X79" s="182"/>
      <c r="Y79" s="183"/>
      <c r="Z79" s="216"/>
      <c r="AA79" s="182"/>
      <c r="AB79" s="183"/>
    </row>
    <row r="80" spans="2:32">
      <c r="B80" s="465"/>
      <c r="C80" s="482"/>
      <c r="D80" s="485"/>
      <c r="E80" s="485"/>
      <c r="F80" s="485"/>
      <c r="G80" s="485"/>
      <c r="H80" s="159">
        <v>3</v>
      </c>
      <c r="I80" s="173"/>
      <c r="J80" s="174"/>
      <c r="K80" s="175"/>
      <c r="L80" s="176"/>
      <c r="M80" s="177"/>
      <c r="N80" s="178"/>
      <c r="O80" s="179"/>
      <c r="P80" s="180"/>
      <c r="Q80" s="181"/>
      <c r="R80" s="220"/>
      <c r="S80" s="223"/>
      <c r="T80" s="182"/>
      <c r="U80" s="182"/>
      <c r="V80" s="183"/>
      <c r="W80" s="223"/>
      <c r="X80" s="182"/>
      <c r="Y80" s="183"/>
      <c r="Z80" s="216"/>
      <c r="AA80" s="182"/>
      <c r="AB80" s="183"/>
    </row>
    <row r="81" spans="2:32">
      <c r="B81" s="465"/>
      <c r="C81" s="482"/>
      <c r="D81" s="485"/>
      <c r="E81" s="485"/>
      <c r="F81" s="485"/>
      <c r="G81" s="485"/>
      <c r="H81" s="159">
        <v>4</v>
      </c>
      <c r="I81" s="173"/>
      <c r="J81" s="174"/>
      <c r="K81" s="175"/>
      <c r="L81" s="176"/>
      <c r="M81" s="177"/>
      <c r="N81" s="178"/>
      <c r="O81" s="179"/>
      <c r="P81" s="180"/>
      <c r="Q81" s="181"/>
      <c r="R81" s="220"/>
      <c r="S81" s="223"/>
      <c r="T81" s="182"/>
      <c r="U81" s="182"/>
      <c r="V81" s="183"/>
      <c r="W81" s="223"/>
      <c r="X81" s="182"/>
      <c r="Y81" s="183"/>
      <c r="Z81" s="216"/>
      <c r="AA81" s="182"/>
      <c r="AB81" s="183"/>
    </row>
    <row r="82" spans="2:32">
      <c r="B82" s="465"/>
      <c r="C82" s="482"/>
      <c r="D82" s="485"/>
      <c r="E82" s="485"/>
      <c r="F82" s="485"/>
      <c r="G82" s="485"/>
      <c r="H82" s="159">
        <v>5</v>
      </c>
      <c r="I82" s="173"/>
      <c r="J82" s="174"/>
      <c r="K82" s="175"/>
      <c r="L82" s="176"/>
      <c r="M82" s="177"/>
      <c r="N82" s="178"/>
      <c r="O82" s="179"/>
      <c r="P82" s="180"/>
      <c r="Q82" s="181"/>
      <c r="R82" s="220"/>
      <c r="S82" s="223"/>
      <c r="T82" s="182"/>
      <c r="U82" s="182"/>
      <c r="V82" s="183"/>
      <c r="W82" s="223"/>
      <c r="X82" s="182"/>
      <c r="Y82" s="183"/>
      <c r="Z82" s="216"/>
      <c r="AA82" s="182"/>
      <c r="AB82" s="183"/>
    </row>
    <row r="83" spans="2:32">
      <c r="B83" s="465"/>
      <c r="C83" s="482"/>
      <c r="D83" s="485"/>
      <c r="E83" s="485"/>
      <c r="F83" s="485"/>
      <c r="G83" s="485"/>
      <c r="H83" s="159">
        <v>6</v>
      </c>
      <c r="I83" s="173"/>
      <c r="J83" s="174"/>
      <c r="K83" s="175"/>
      <c r="L83" s="176"/>
      <c r="M83" s="177"/>
      <c r="N83" s="178"/>
      <c r="O83" s="179"/>
      <c r="P83" s="180"/>
      <c r="Q83" s="181"/>
      <c r="R83" s="220"/>
      <c r="S83" s="223"/>
      <c r="T83" s="182"/>
      <c r="U83" s="182"/>
      <c r="V83" s="183"/>
      <c r="W83" s="223"/>
      <c r="X83" s="182"/>
      <c r="Y83" s="183"/>
      <c r="Z83" s="216"/>
      <c r="AA83" s="182"/>
      <c r="AB83" s="183"/>
      <c r="AF83" s="284">
        <f>F78+G78</f>
        <v>0</v>
      </c>
    </row>
    <row r="84" spans="2:32">
      <c r="B84" s="465"/>
      <c r="C84" s="482"/>
      <c r="D84" s="485"/>
      <c r="E84" s="485"/>
      <c r="F84" s="485"/>
      <c r="G84" s="485"/>
      <c r="H84" s="159">
        <v>7</v>
      </c>
      <c r="I84" s="173"/>
      <c r="J84" s="174"/>
      <c r="K84" s="175"/>
      <c r="L84" s="176"/>
      <c r="M84" s="177"/>
      <c r="N84" s="178"/>
      <c r="O84" s="179"/>
      <c r="P84" s="180"/>
      <c r="Q84" s="181"/>
      <c r="R84" s="220"/>
      <c r="S84" s="223"/>
      <c r="T84" s="182"/>
      <c r="U84" s="182"/>
      <c r="V84" s="183"/>
      <c r="W84" s="223"/>
      <c r="X84" s="182"/>
      <c r="Y84" s="183"/>
      <c r="Z84" s="216"/>
      <c r="AA84" s="182"/>
      <c r="AB84" s="183"/>
    </row>
    <row r="85" spans="2:32">
      <c r="B85" s="465"/>
      <c r="C85" s="482"/>
      <c r="D85" s="485"/>
      <c r="E85" s="485"/>
      <c r="F85" s="485"/>
      <c r="G85" s="485"/>
      <c r="H85" s="159">
        <v>8</v>
      </c>
      <c r="I85" s="173"/>
      <c r="J85" s="174"/>
      <c r="K85" s="175"/>
      <c r="L85" s="176"/>
      <c r="M85" s="177"/>
      <c r="N85" s="178"/>
      <c r="O85" s="179"/>
      <c r="P85" s="180"/>
      <c r="Q85" s="181"/>
      <c r="R85" s="220"/>
      <c r="S85" s="223"/>
      <c r="T85" s="182"/>
      <c r="U85" s="182"/>
      <c r="V85" s="183"/>
      <c r="W85" s="223"/>
      <c r="X85" s="182"/>
      <c r="Y85" s="183"/>
      <c r="Z85" s="216"/>
      <c r="AA85" s="182"/>
      <c r="AB85" s="183"/>
    </row>
    <row r="86" spans="2:32">
      <c r="B86" s="465"/>
      <c r="C86" s="482"/>
      <c r="D86" s="485"/>
      <c r="E86" s="485"/>
      <c r="F86" s="485"/>
      <c r="G86" s="485"/>
      <c r="H86" s="159">
        <v>9</v>
      </c>
      <c r="I86" s="173"/>
      <c r="J86" s="174"/>
      <c r="K86" s="175"/>
      <c r="L86" s="176"/>
      <c r="M86" s="177"/>
      <c r="N86" s="178"/>
      <c r="O86" s="179"/>
      <c r="P86" s="180"/>
      <c r="Q86" s="181"/>
      <c r="R86" s="220"/>
      <c r="S86" s="223"/>
      <c r="T86" s="182"/>
      <c r="U86" s="182"/>
      <c r="V86" s="183"/>
      <c r="W86" s="223"/>
      <c r="X86" s="182"/>
      <c r="Y86" s="183"/>
      <c r="Z86" s="216"/>
      <c r="AA86" s="182"/>
      <c r="AB86" s="183"/>
    </row>
    <row r="87" spans="2:32" ht="17" thickBot="1">
      <c r="B87" s="466"/>
      <c r="C87" s="483"/>
      <c r="D87" s="486"/>
      <c r="E87" s="486"/>
      <c r="F87" s="486"/>
      <c r="G87" s="486"/>
      <c r="H87" s="160">
        <v>10</v>
      </c>
      <c r="I87" s="184"/>
      <c r="J87" s="185"/>
      <c r="K87" s="186"/>
      <c r="L87" s="187"/>
      <c r="M87" s="188"/>
      <c r="N87" s="189"/>
      <c r="O87" s="190"/>
      <c r="P87" s="191"/>
      <c r="Q87" s="192"/>
      <c r="R87" s="221"/>
      <c r="S87" s="224"/>
      <c r="T87" s="193"/>
      <c r="U87" s="193"/>
      <c r="V87" s="194"/>
      <c r="W87" s="224"/>
      <c r="X87" s="193"/>
      <c r="Y87" s="194"/>
      <c r="Z87" s="217"/>
      <c r="AA87" s="193"/>
      <c r="AB87" s="194"/>
    </row>
    <row r="88" spans="2:32">
      <c r="B88" s="464">
        <v>9</v>
      </c>
      <c r="C88" s="481">
        <f>'Competition Analyzer'!C21</f>
        <v>0</v>
      </c>
      <c r="D88" s="484">
        <f>'Competition Analyzer'!D21</f>
        <v>0</v>
      </c>
      <c r="E88" s="487">
        <f>'Competition Analyzer'!E21</f>
        <v>0</v>
      </c>
      <c r="F88" s="484">
        <f>'Competition Analyzer'!Y25</f>
        <v>0</v>
      </c>
      <c r="G88" s="484">
        <f>'Competition Analyzer'!Y27</f>
        <v>0</v>
      </c>
      <c r="H88" s="161">
        <v>1</v>
      </c>
      <c r="I88" s="195"/>
      <c r="J88" s="196"/>
      <c r="K88" s="197"/>
      <c r="L88" s="198"/>
      <c r="M88" s="199"/>
      <c r="N88" s="200"/>
      <c r="O88" s="201"/>
      <c r="P88" s="202"/>
      <c r="Q88" s="203"/>
      <c r="R88" s="219"/>
      <c r="S88" s="222"/>
      <c r="T88" s="204"/>
      <c r="U88" s="204"/>
      <c r="V88" s="205"/>
      <c r="W88" s="222"/>
      <c r="X88" s="204"/>
      <c r="Y88" s="205"/>
      <c r="Z88" s="218"/>
      <c r="AA88" s="204"/>
      <c r="AB88" s="205"/>
    </row>
    <row r="89" spans="2:32">
      <c r="B89" s="465"/>
      <c r="C89" s="482"/>
      <c r="D89" s="485"/>
      <c r="E89" s="485"/>
      <c r="F89" s="485"/>
      <c r="G89" s="485"/>
      <c r="H89" s="159">
        <v>2</v>
      </c>
      <c r="I89" s="173"/>
      <c r="J89" s="174"/>
      <c r="K89" s="175"/>
      <c r="L89" s="176"/>
      <c r="M89" s="177"/>
      <c r="N89" s="178"/>
      <c r="O89" s="179"/>
      <c r="P89" s="180"/>
      <c r="Q89" s="181"/>
      <c r="R89" s="220"/>
      <c r="S89" s="223"/>
      <c r="T89" s="182"/>
      <c r="U89" s="182"/>
      <c r="V89" s="183"/>
      <c r="W89" s="223"/>
      <c r="X89" s="182"/>
      <c r="Y89" s="183"/>
      <c r="Z89" s="216"/>
      <c r="AA89" s="182"/>
      <c r="AB89" s="183"/>
    </row>
    <row r="90" spans="2:32">
      <c r="B90" s="465"/>
      <c r="C90" s="482"/>
      <c r="D90" s="485"/>
      <c r="E90" s="485"/>
      <c r="F90" s="485"/>
      <c r="G90" s="485"/>
      <c r="H90" s="159">
        <v>3</v>
      </c>
      <c r="I90" s="173"/>
      <c r="J90" s="174"/>
      <c r="K90" s="175"/>
      <c r="L90" s="176"/>
      <c r="M90" s="177"/>
      <c r="N90" s="178"/>
      <c r="O90" s="179"/>
      <c r="P90" s="180"/>
      <c r="Q90" s="181"/>
      <c r="R90" s="220"/>
      <c r="S90" s="223"/>
      <c r="T90" s="182"/>
      <c r="U90" s="182"/>
      <c r="V90" s="183"/>
      <c r="W90" s="223"/>
      <c r="X90" s="182"/>
      <c r="Y90" s="183"/>
      <c r="Z90" s="216"/>
      <c r="AA90" s="182"/>
      <c r="AB90" s="183"/>
    </row>
    <row r="91" spans="2:32">
      <c r="B91" s="465"/>
      <c r="C91" s="482"/>
      <c r="D91" s="485"/>
      <c r="E91" s="485"/>
      <c r="F91" s="485"/>
      <c r="G91" s="485"/>
      <c r="H91" s="159">
        <v>4</v>
      </c>
      <c r="I91" s="173"/>
      <c r="J91" s="174"/>
      <c r="K91" s="175"/>
      <c r="L91" s="176"/>
      <c r="M91" s="177"/>
      <c r="N91" s="178"/>
      <c r="O91" s="179"/>
      <c r="P91" s="180"/>
      <c r="Q91" s="181"/>
      <c r="R91" s="220"/>
      <c r="S91" s="223"/>
      <c r="T91" s="182"/>
      <c r="U91" s="182"/>
      <c r="V91" s="183"/>
      <c r="W91" s="223"/>
      <c r="X91" s="182"/>
      <c r="Y91" s="183"/>
      <c r="Z91" s="216"/>
      <c r="AA91" s="182"/>
      <c r="AB91" s="183"/>
    </row>
    <row r="92" spans="2:32">
      <c r="B92" s="465"/>
      <c r="C92" s="482"/>
      <c r="D92" s="485"/>
      <c r="E92" s="485"/>
      <c r="F92" s="485"/>
      <c r="G92" s="485"/>
      <c r="H92" s="159">
        <v>5</v>
      </c>
      <c r="I92" s="173"/>
      <c r="J92" s="174"/>
      <c r="K92" s="175"/>
      <c r="L92" s="176"/>
      <c r="M92" s="177"/>
      <c r="N92" s="178"/>
      <c r="O92" s="179"/>
      <c r="P92" s="180"/>
      <c r="Q92" s="181"/>
      <c r="R92" s="220"/>
      <c r="S92" s="223"/>
      <c r="T92" s="182"/>
      <c r="U92" s="182"/>
      <c r="V92" s="183"/>
      <c r="W92" s="223"/>
      <c r="X92" s="182"/>
      <c r="Y92" s="183"/>
      <c r="Z92" s="216"/>
      <c r="AA92" s="182"/>
      <c r="AB92" s="183"/>
    </row>
    <row r="93" spans="2:32">
      <c r="B93" s="465"/>
      <c r="C93" s="482"/>
      <c r="D93" s="485"/>
      <c r="E93" s="485"/>
      <c r="F93" s="485"/>
      <c r="G93" s="485"/>
      <c r="H93" s="159">
        <v>6</v>
      </c>
      <c r="I93" s="173"/>
      <c r="J93" s="174"/>
      <c r="K93" s="175"/>
      <c r="L93" s="176"/>
      <c r="M93" s="177"/>
      <c r="N93" s="178"/>
      <c r="O93" s="179"/>
      <c r="P93" s="180"/>
      <c r="Q93" s="181"/>
      <c r="R93" s="220"/>
      <c r="S93" s="223"/>
      <c r="T93" s="182"/>
      <c r="U93" s="182"/>
      <c r="V93" s="183"/>
      <c r="W93" s="223"/>
      <c r="X93" s="182"/>
      <c r="Y93" s="183"/>
      <c r="Z93" s="216"/>
      <c r="AA93" s="182"/>
      <c r="AB93" s="183"/>
      <c r="AF93" s="284">
        <f>F88+G88</f>
        <v>0</v>
      </c>
    </row>
    <row r="94" spans="2:32">
      <c r="B94" s="465"/>
      <c r="C94" s="482"/>
      <c r="D94" s="485"/>
      <c r="E94" s="485"/>
      <c r="F94" s="485"/>
      <c r="G94" s="485"/>
      <c r="H94" s="159">
        <v>7</v>
      </c>
      <c r="I94" s="173"/>
      <c r="J94" s="174"/>
      <c r="K94" s="175"/>
      <c r="L94" s="176"/>
      <c r="M94" s="177"/>
      <c r="N94" s="178"/>
      <c r="O94" s="179"/>
      <c r="P94" s="180"/>
      <c r="Q94" s="181"/>
      <c r="R94" s="220"/>
      <c r="S94" s="223"/>
      <c r="T94" s="182"/>
      <c r="U94" s="182"/>
      <c r="V94" s="183"/>
      <c r="W94" s="223"/>
      <c r="X94" s="182"/>
      <c r="Y94" s="183"/>
      <c r="Z94" s="216"/>
      <c r="AA94" s="182"/>
      <c r="AB94" s="183"/>
    </row>
    <row r="95" spans="2:32">
      <c r="B95" s="465"/>
      <c r="C95" s="482"/>
      <c r="D95" s="485"/>
      <c r="E95" s="485"/>
      <c r="F95" s="485"/>
      <c r="G95" s="485"/>
      <c r="H95" s="159">
        <v>8</v>
      </c>
      <c r="I95" s="173"/>
      <c r="J95" s="174"/>
      <c r="K95" s="175"/>
      <c r="L95" s="176"/>
      <c r="M95" s="177"/>
      <c r="N95" s="178"/>
      <c r="O95" s="179"/>
      <c r="P95" s="180"/>
      <c r="Q95" s="181"/>
      <c r="R95" s="220"/>
      <c r="S95" s="223"/>
      <c r="T95" s="182"/>
      <c r="U95" s="182"/>
      <c r="V95" s="183"/>
      <c r="W95" s="223"/>
      <c r="X95" s="182"/>
      <c r="Y95" s="183"/>
      <c r="Z95" s="216"/>
      <c r="AA95" s="182"/>
      <c r="AB95" s="183"/>
    </row>
    <row r="96" spans="2:32">
      <c r="B96" s="465"/>
      <c r="C96" s="482"/>
      <c r="D96" s="485"/>
      <c r="E96" s="485"/>
      <c r="F96" s="485"/>
      <c r="G96" s="485"/>
      <c r="H96" s="159">
        <v>9</v>
      </c>
      <c r="I96" s="173"/>
      <c r="J96" s="174"/>
      <c r="K96" s="175"/>
      <c r="L96" s="176"/>
      <c r="M96" s="177"/>
      <c r="N96" s="178"/>
      <c r="O96" s="179"/>
      <c r="P96" s="180"/>
      <c r="Q96" s="181"/>
      <c r="R96" s="220"/>
      <c r="S96" s="223"/>
      <c r="T96" s="182"/>
      <c r="U96" s="182"/>
      <c r="V96" s="183"/>
      <c r="W96" s="223"/>
      <c r="X96" s="182"/>
      <c r="Y96" s="183"/>
      <c r="Z96" s="216"/>
      <c r="AA96" s="182"/>
      <c r="AB96" s="183"/>
    </row>
    <row r="97" spans="2:32" ht="17" thickBot="1">
      <c r="B97" s="466"/>
      <c r="C97" s="483"/>
      <c r="D97" s="486"/>
      <c r="E97" s="486"/>
      <c r="F97" s="486"/>
      <c r="G97" s="486"/>
      <c r="H97" s="160">
        <v>10</v>
      </c>
      <c r="I97" s="184"/>
      <c r="J97" s="185"/>
      <c r="K97" s="186"/>
      <c r="L97" s="187"/>
      <c r="M97" s="188"/>
      <c r="N97" s="189"/>
      <c r="O97" s="190"/>
      <c r="P97" s="191"/>
      <c r="Q97" s="192"/>
      <c r="R97" s="221"/>
      <c r="S97" s="224"/>
      <c r="T97" s="193"/>
      <c r="U97" s="193"/>
      <c r="V97" s="194"/>
      <c r="W97" s="224"/>
      <c r="X97" s="193"/>
      <c r="Y97" s="194"/>
      <c r="Z97" s="217"/>
      <c r="AA97" s="193"/>
      <c r="AB97" s="194"/>
    </row>
    <row r="98" spans="2:32">
      <c r="B98" s="464">
        <v>10</v>
      </c>
      <c r="C98" s="481">
        <f>'Competition Analyzer'!C22</f>
        <v>0</v>
      </c>
      <c r="D98" s="484">
        <f>'Competition Analyzer'!D22</f>
        <v>0</v>
      </c>
      <c r="E98" s="487">
        <f>'Competition Analyzer'!E22</f>
        <v>0</v>
      </c>
      <c r="F98" s="484">
        <f>'Competition Analyzer'!Z25</f>
        <v>0</v>
      </c>
      <c r="G98" s="484">
        <f>'Competition Analyzer'!Z27</f>
        <v>0</v>
      </c>
      <c r="H98" s="161">
        <v>1</v>
      </c>
      <c r="I98" s="195"/>
      <c r="J98" s="196"/>
      <c r="K98" s="197"/>
      <c r="L98" s="198"/>
      <c r="M98" s="199"/>
      <c r="N98" s="200"/>
      <c r="O98" s="201"/>
      <c r="P98" s="202"/>
      <c r="Q98" s="203"/>
      <c r="R98" s="219"/>
      <c r="S98" s="222"/>
      <c r="T98" s="204"/>
      <c r="U98" s="204"/>
      <c r="V98" s="205"/>
      <c r="W98" s="222"/>
      <c r="X98" s="204"/>
      <c r="Y98" s="205"/>
      <c r="Z98" s="218"/>
      <c r="AA98" s="204"/>
      <c r="AB98" s="205"/>
    </row>
    <row r="99" spans="2:32">
      <c r="B99" s="465"/>
      <c r="C99" s="482"/>
      <c r="D99" s="485"/>
      <c r="E99" s="485"/>
      <c r="F99" s="485"/>
      <c r="G99" s="485"/>
      <c r="H99" s="159">
        <v>2</v>
      </c>
      <c r="I99" s="173"/>
      <c r="J99" s="174"/>
      <c r="K99" s="175"/>
      <c r="L99" s="176"/>
      <c r="M99" s="177"/>
      <c r="N99" s="178"/>
      <c r="O99" s="179"/>
      <c r="P99" s="180"/>
      <c r="Q99" s="181"/>
      <c r="R99" s="220"/>
      <c r="S99" s="223"/>
      <c r="T99" s="182"/>
      <c r="U99" s="182"/>
      <c r="V99" s="183"/>
      <c r="W99" s="223"/>
      <c r="X99" s="182"/>
      <c r="Y99" s="183"/>
      <c r="Z99" s="216"/>
      <c r="AA99" s="182"/>
      <c r="AB99" s="183"/>
    </row>
    <row r="100" spans="2:32">
      <c r="B100" s="465"/>
      <c r="C100" s="482"/>
      <c r="D100" s="485"/>
      <c r="E100" s="485"/>
      <c r="F100" s="485"/>
      <c r="G100" s="485"/>
      <c r="H100" s="159">
        <v>3</v>
      </c>
      <c r="I100" s="173"/>
      <c r="J100" s="174"/>
      <c r="K100" s="175"/>
      <c r="L100" s="176"/>
      <c r="M100" s="177"/>
      <c r="N100" s="178"/>
      <c r="O100" s="179"/>
      <c r="P100" s="180"/>
      <c r="Q100" s="181"/>
      <c r="R100" s="220"/>
      <c r="S100" s="223"/>
      <c r="T100" s="182"/>
      <c r="U100" s="182"/>
      <c r="V100" s="183"/>
      <c r="W100" s="223"/>
      <c r="X100" s="182"/>
      <c r="Y100" s="183"/>
      <c r="Z100" s="216"/>
      <c r="AA100" s="182"/>
      <c r="AB100" s="183"/>
    </row>
    <row r="101" spans="2:32">
      <c r="B101" s="465"/>
      <c r="C101" s="482"/>
      <c r="D101" s="485"/>
      <c r="E101" s="485"/>
      <c r="F101" s="485"/>
      <c r="G101" s="485"/>
      <c r="H101" s="159">
        <v>4</v>
      </c>
      <c r="I101" s="173"/>
      <c r="J101" s="174"/>
      <c r="K101" s="175"/>
      <c r="L101" s="176"/>
      <c r="M101" s="177"/>
      <c r="N101" s="178"/>
      <c r="O101" s="179"/>
      <c r="P101" s="180"/>
      <c r="Q101" s="181"/>
      <c r="R101" s="220"/>
      <c r="S101" s="223"/>
      <c r="T101" s="182"/>
      <c r="U101" s="182"/>
      <c r="V101" s="183"/>
      <c r="W101" s="223"/>
      <c r="X101" s="182"/>
      <c r="Y101" s="183"/>
      <c r="Z101" s="216"/>
      <c r="AA101" s="182"/>
      <c r="AB101" s="183"/>
    </row>
    <row r="102" spans="2:32">
      <c r="B102" s="465"/>
      <c r="C102" s="482"/>
      <c r="D102" s="485"/>
      <c r="E102" s="485"/>
      <c r="F102" s="485"/>
      <c r="G102" s="485"/>
      <c r="H102" s="159">
        <v>5</v>
      </c>
      <c r="I102" s="173"/>
      <c r="J102" s="174"/>
      <c r="K102" s="175"/>
      <c r="L102" s="176"/>
      <c r="M102" s="177"/>
      <c r="N102" s="178"/>
      <c r="O102" s="179"/>
      <c r="P102" s="180"/>
      <c r="Q102" s="181"/>
      <c r="R102" s="220"/>
      <c r="S102" s="223"/>
      <c r="T102" s="182"/>
      <c r="U102" s="182"/>
      <c r="V102" s="183"/>
      <c r="W102" s="223"/>
      <c r="X102" s="182"/>
      <c r="Y102" s="183"/>
      <c r="Z102" s="216"/>
      <c r="AA102" s="182"/>
      <c r="AB102" s="183"/>
    </row>
    <row r="103" spans="2:32">
      <c r="B103" s="465"/>
      <c r="C103" s="482"/>
      <c r="D103" s="485"/>
      <c r="E103" s="485"/>
      <c r="F103" s="485"/>
      <c r="G103" s="485"/>
      <c r="H103" s="159">
        <v>6</v>
      </c>
      <c r="I103" s="173"/>
      <c r="J103" s="174"/>
      <c r="K103" s="175"/>
      <c r="L103" s="176"/>
      <c r="M103" s="177"/>
      <c r="N103" s="178"/>
      <c r="O103" s="179"/>
      <c r="P103" s="180"/>
      <c r="Q103" s="181"/>
      <c r="R103" s="220"/>
      <c r="S103" s="223"/>
      <c r="T103" s="182"/>
      <c r="U103" s="182"/>
      <c r="V103" s="183"/>
      <c r="W103" s="223"/>
      <c r="X103" s="182"/>
      <c r="Y103" s="183"/>
      <c r="Z103" s="216"/>
      <c r="AA103" s="182"/>
      <c r="AB103" s="183"/>
    </row>
    <row r="104" spans="2:32">
      <c r="B104" s="465"/>
      <c r="C104" s="482"/>
      <c r="D104" s="485"/>
      <c r="E104" s="485"/>
      <c r="F104" s="485"/>
      <c r="G104" s="485"/>
      <c r="H104" s="159">
        <v>7</v>
      </c>
      <c r="I104" s="173"/>
      <c r="J104" s="174"/>
      <c r="K104" s="175"/>
      <c r="L104" s="176"/>
      <c r="M104" s="177"/>
      <c r="N104" s="178"/>
      <c r="O104" s="179"/>
      <c r="P104" s="180"/>
      <c r="Q104" s="181"/>
      <c r="R104" s="220"/>
      <c r="S104" s="223"/>
      <c r="T104" s="182"/>
      <c r="U104" s="182"/>
      <c r="V104" s="183"/>
      <c r="W104" s="223"/>
      <c r="X104" s="182"/>
      <c r="Y104" s="183"/>
      <c r="Z104" s="216"/>
      <c r="AA104" s="182"/>
      <c r="AB104" s="183"/>
      <c r="AF104" s="284">
        <f>F98+G98</f>
        <v>0</v>
      </c>
    </row>
    <row r="105" spans="2:32">
      <c r="B105" s="465"/>
      <c r="C105" s="482"/>
      <c r="D105" s="485"/>
      <c r="E105" s="485"/>
      <c r="F105" s="485"/>
      <c r="G105" s="485"/>
      <c r="H105" s="159">
        <v>8</v>
      </c>
      <c r="I105" s="173"/>
      <c r="J105" s="174"/>
      <c r="K105" s="175"/>
      <c r="L105" s="176"/>
      <c r="M105" s="177"/>
      <c r="N105" s="178"/>
      <c r="O105" s="179"/>
      <c r="P105" s="180"/>
      <c r="Q105" s="181"/>
      <c r="R105" s="220"/>
      <c r="S105" s="223"/>
      <c r="T105" s="182"/>
      <c r="U105" s="182"/>
      <c r="V105" s="183"/>
      <c r="W105" s="223"/>
      <c r="X105" s="182"/>
      <c r="Y105" s="183"/>
      <c r="Z105" s="216"/>
      <c r="AA105" s="182"/>
      <c r="AB105" s="183"/>
    </row>
    <row r="106" spans="2:32">
      <c r="B106" s="465"/>
      <c r="C106" s="482"/>
      <c r="D106" s="485"/>
      <c r="E106" s="485"/>
      <c r="F106" s="485"/>
      <c r="G106" s="485"/>
      <c r="H106" s="159">
        <v>9</v>
      </c>
      <c r="I106" s="173"/>
      <c r="J106" s="174"/>
      <c r="K106" s="175"/>
      <c r="L106" s="176"/>
      <c r="M106" s="177"/>
      <c r="N106" s="178"/>
      <c r="O106" s="179"/>
      <c r="P106" s="180"/>
      <c r="Q106" s="181"/>
      <c r="R106" s="220"/>
      <c r="S106" s="223"/>
      <c r="T106" s="182"/>
      <c r="U106" s="182"/>
      <c r="V106" s="183"/>
      <c r="W106" s="223"/>
      <c r="X106" s="182"/>
      <c r="Y106" s="183"/>
      <c r="Z106" s="216"/>
      <c r="AA106" s="182"/>
      <c r="AB106" s="183"/>
    </row>
    <row r="107" spans="2:32" ht="17" thickBot="1">
      <c r="B107" s="466"/>
      <c r="C107" s="483"/>
      <c r="D107" s="486"/>
      <c r="E107" s="486"/>
      <c r="F107" s="486"/>
      <c r="G107" s="486"/>
      <c r="H107" s="160">
        <v>10</v>
      </c>
      <c r="I107" s="184"/>
      <c r="J107" s="185"/>
      <c r="K107" s="186"/>
      <c r="L107" s="187"/>
      <c r="M107" s="188"/>
      <c r="N107" s="189"/>
      <c r="O107" s="190"/>
      <c r="P107" s="191"/>
      <c r="Q107" s="192"/>
      <c r="R107" s="221"/>
      <c r="S107" s="224"/>
      <c r="T107" s="193"/>
      <c r="U107" s="193"/>
      <c r="V107" s="194"/>
      <c r="W107" s="224"/>
      <c r="X107" s="193"/>
      <c r="Y107" s="194"/>
      <c r="Z107" s="217"/>
      <c r="AA107" s="193"/>
      <c r="AB107" s="194"/>
    </row>
    <row r="108" spans="2:32">
      <c r="B108" s="464">
        <v>11</v>
      </c>
      <c r="C108" s="481">
        <f>'Competition Analyzer'!C23</f>
        <v>0</v>
      </c>
      <c r="D108" s="484">
        <f>'Competition Analyzer'!D23</f>
        <v>0</v>
      </c>
      <c r="E108" s="487">
        <f>'Competition Analyzer'!E23</f>
        <v>0</v>
      </c>
      <c r="F108" s="484">
        <f>'Competition Analyzer'!AA25</f>
        <v>0</v>
      </c>
      <c r="G108" s="484">
        <f>'Competition Analyzer'!AA27</f>
        <v>0</v>
      </c>
      <c r="H108" s="161">
        <v>1</v>
      </c>
      <c r="I108" s="195"/>
      <c r="J108" s="196"/>
      <c r="K108" s="197"/>
      <c r="L108" s="198"/>
      <c r="M108" s="199"/>
      <c r="N108" s="200"/>
      <c r="O108" s="201"/>
      <c r="P108" s="202"/>
      <c r="Q108" s="203"/>
      <c r="R108" s="219"/>
      <c r="S108" s="222"/>
      <c r="T108" s="204"/>
      <c r="U108" s="204"/>
      <c r="V108" s="205"/>
      <c r="W108" s="222"/>
      <c r="X108" s="204"/>
      <c r="Y108" s="205"/>
      <c r="Z108" s="218"/>
      <c r="AA108" s="204"/>
      <c r="AB108" s="205"/>
    </row>
    <row r="109" spans="2:32">
      <c r="B109" s="465"/>
      <c r="C109" s="482"/>
      <c r="D109" s="485"/>
      <c r="E109" s="485"/>
      <c r="F109" s="485"/>
      <c r="G109" s="485"/>
      <c r="H109" s="159">
        <v>2</v>
      </c>
      <c r="I109" s="173"/>
      <c r="J109" s="174"/>
      <c r="K109" s="175"/>
      <c r="L109" s="176"/>
      <c r="M109" s="177"/>
      <c r="N109" s="178"/>
      <c r="O109" s="179"/>
      <c r="P109" s="180"/>
      <c r="Q109" s="181"/>
      <c r="R109" s="220"/>
      <c r="S109" s="223"/>
      <c r="T109" s="182"/>
      <c r="U109" s="182"/>
      <c r="V109" s="183"/>
      <c r="W109" s="223"/>
      <c r="X109" s="182"/>
      <c r="Y109" s="183"/>
      <c r="Z109" s="216"/>
      <c r="AA109" s="182"/>
      <c r="AB109" s="183"/>
    </row>
    <row r="110" spans="2:32">
      <c r="B110" s="465"/>
      <c r="C110" s="482"/>
      <c r="D110" s="485"/>
      <c r="E110" s="485"/>
      <c r="F110" s="485"/>
      <c r="G110" s="485"/>
      <c r="H110" s="159">
        <v>3</v>
      </c>
      <c r="I110" s="173"/>
      <c r="J110" s="174"/>
      <c r="K110" s="175"/>
      <c r="L110" s="176"/>
      <c r="M110" s="177"/>
      <c r="N110" s="178"/>
      <c r="O110" s="179"/>
      <c r="P110" s="180"/>
      <c r="Q110" s="181"/>
      <c r="R110" s="220"/>
      <c r="S110" s="223"/>
      <c r="T110" s="182"/>
      <c r="U110" s="182"/>
      <c r="V110" s="183"/>
      <c r="W110" s="223"/>
      <c r="X110" s="182"/>
      <c r="Y110" s="183"/>
      <c r="Z110" s="216"/>
      <c r="AA110" s="182"/>
      <c r="AB110" s="183"/>
    </row>
    <row r="111" spans="2:32">
      <c r="B111" s="465"/>
      <c r="C111" s="482"/>
      <c r="D111" s="485"/>
      <c r="E111" s="485"/>
      <c r="F111" s="485"/>
      <c r="G111" s="485"/>
      <c r="H111" s="159">
        <v>4</v>
      </c>
      <c r="I111" s="173"/>
      <c r="J111" s="174"/>
      <c r="K111" s="175"/>
      <c r="L111" s="176"/>
      <c r="M111" s="177"/>
      <c r="N111" s="178"/>
      <c r="O111" s="179"/>
      <c r="P111" s="180"/>
      <c r="Q111" s="181"/>
      <c r="R111" s="220"/>
      <c r="S111" s="223"/>
      <c r="T111" s="182"/>
      <c r="U111" s="182"/>
      <c r="V111" s="183"/>
      <c r="W111" s="223"/>
      <c r="X111" s="182"/>
      <c r="Y111" s="183"/>
      <c r="Z111" s="216"/>
      <c r="AA111" s="182"/>
      <c r="AB111" s="183"/>
    </row>
    <row r="112" spans="2:32">
      <c r="B112" s="465"/>
      <c r="C112" s="482"/>
      <c r="D112" s="485"/>
      <c r="E112" s="485"/>
      <c r="F112" s="485"/>
      <c r="G112" s="485"/>
      <c r="H112" s="159">
        <v>5</v>
      </c>
      <c r="I112" s="173"/>
      <c r="J112" s="174"/>
      <c r="K112" s="175"/>
      <c r="L112" s="176"/>
      <c r="M112" s="177"/>
      <c r="N112" s="178"/>
      <c r="O112" s="179"/>
      <c r="P112" s="180"/>
      <c r="Q112" s="181"/>
      <c r="R112" s="220"/>
      <c r="S112" s="223"/>
      <c r="T112" s="182"/>
      <c r="U112" s="182"/>
      <c r="V112" s="183"/>
      <c r="W112" s="223"/>
      <c r="X112" s="182"/>
      <c r="Y112" s="183"/>
      <c r="Z112" s="216"/>
      <c r="AA112" s="182"/>
      <c r="AB112" s="183"/>
    </row>
    <row r="113" spans="2:32">
      <c r="B113" s="465"/>
      <c r="C113" s="482"/>
      <c r="D113" s="485"/>
      <c r="E113" s="485"/>
      <c r="F113" s="485"/>
      <c r="G113" s="485"/>
      <c r="H113" s="159">
        <v>6</v>
      </c>
      <c r="I113" s="173"/>
      <c r="J113" s="174"/>
      <c r="K113" s="175"/>
      <c r="L113" s="176"/>
      <c r="M113" s="177"/>
      <c r="N113" s="178"/>
      <c r="O113" s="179"/>
      <c r="P113" s="180"/>
      <c r="Q113" s="181"/>
      <c r="R113" s="220"/>
      <c r="S113" s="223"/>
      <c r="T113" s="182"/>
      <c r="U113" s="182"/>
      <c r="V113" s="183"/>
      <c r="W113" s="223"/>
      <c r="X113" s="182"/>
      <c r="Y113" s="183"/>
      <c r="Z113" s="216"/>
      <c r="AA113" s="182"/>
      <c r="AB113" s="183"/>
      <c r="AF113" s="284">
        <f>F108+G108</f>
        <v>0</v>
      </c>
    </row>
    <row r="114" spans="2:32">
      <c r="B114" s="465"/>
      <c r="C114" s="482"/>
      <c r="D114" s="485"/>
      <c r="E114" s="485"/>
      <c r="F114" s="485"/>
      <c r="G114" s="485"/>
      <c r="H114" s="159">
        <v>7</v>
      </c>
      <c r="I114" s="173"/>
      <c r="J114" s="174"/>
      <c r="K114" s="175"/>
      <c r="L114" s="176"/>
      <c r="M114" s="177"/>
      <c r="N114" s="178"/>
      <c r="O114" s="179"/>
      <c r="P114" s="180"/>
      <c r="Q114" s="181"/>
      <c r="R114" s="220"/>
      <c r="S114" s="223"/>
      <c r="T114" s="182"/>
      <c r="U114" s="182"/>
      <c r="V114" s="183"/>
      <c r="W114" s="223"/>
      <c r="X114" s="182"/>
      <c r="Y114" s="183"/>
      <c r="Z114" s="216"/>
      <c r="AA114" s="182"/>
      <c r="AB114" s="183"/>
    </row>
    <row r="115" spans="2:32">
      <c r="B115" s="465"/>
      <c r="C115" s="482"/>
      <c r="D115" s="485"/>
      <c r="E115" s="485"/>
      <c r="F115" s="485"/>
      <c r="G115" s="485"/>
      <c r="H115" s="159">
        <v>8</v>
      </c>
      <c r="I115" s="173"/>
      <c r="J115" s="174"/>
      <c r="K115" s="175"/>
      <c r="L115" s="176"/>
      <c r="M115" s="177"/>
      <c r="N115" s="178"/>
      <c r="O115" s="179"/>
      <c r="P115" s="180"/>
      <c r="Q115" s="181"/>
      <c r="R115" s="220"/>
      <c r="S115" s="223"/>
      <c r="T115" s="182"/>
      <c r="U115" s="182"/>
      <c r="V115" s="183"/>
      <c r="W115" s="223"/>
      <c r="X115" s="182"/>
      <c r="Y115" s="183"/>
      <c r="Z115" s="216"/>
      <c r="AA115" s="182"/>
      <c r="AB115" s="183"/>
    </row>
    <row r="116" spans="2:32">
      <c r="B116" s="465"/>
      <c r="C116" s="482"/>
      <c r="D116" s="485"/>
      <c r="E116" s="485"/>
      <c r="F116" s="485"/>
      <c r="G116" s="485"/>
      <c r="H116" s="159">
        <v>9</v>
      </c>
      <c r="I116" s="173"/>
      <c r="J116" s="174"/>
      <c r="K116" s="175"/>
      <c r="L116" s="176"/>
      <c r="M116" s="177"/>
      <c r="N116" s="178"/>
      <c r="O116" s="179"/>
      <c r="P116" s="180"/>
      <c r="Q116" s="181"/>
      <c r="R116" s="220"/>
      <c r="S116" s="223"/>
      <c r="T116" s="182"/>
      <c r="U116" s="182"/>
      <c r="V116" s="183"/>
      <c r="W116" s="223"/>
      <c r="X116" s="182"/>
      <c r="Y116" s="183"/>
      <c r="Z116" s="216"/>
      <c r="AA116" s="182"/>
      <c r="AB116" s="183"/>
    </row>
    <row r="117" spans="2:32" ht="17" thickBot="1">
      <c r="B117" s="466"/>
      <c r="C117" s="483"/>
      <c r="D117" s="486"/>
      <c r="E117" s="486"/>
      <c r="F117" s="486"/>
      <c r="G117" s="486"/>
      <c r="H117" s="160">
        <v>10</v>
      </c>
      <c r="I117" s="184"/>
      <c r="J117" s="185"/>
      <c r="K117" s="186"/>
      <c r="L117" s="187"/>
      <c r="M117" s="188"/>
      <c r="N117" s="189"/>
      <c r="O117" s="190"/>
      <c r="P117" s="191"/>
      <c r="Q117" s="192"/>
      <c r="R117" s="221"/>
      <c r="S117" s="224"/>
      <c r="T117" s="193"/>
      <c r="U117" s="193"/>
      <c r="V117" s="194"/>
      <c r="W117" s="224"/>
      <c r="X117" s="193"/>
      <c r="Y117" s="194"/>
      <c r="Z117" s="217"/>
      <c r="AA117" s="193"/>
      <c r="AB117" s="194"/>
    </row>
    <row r="118" spans="2:32">
      <c r="B118" s="464">
        <v>12</v>
      </c>
      <c r="C118" s="481">
        <f>'Competition Analyzer'!C24</f>
        <v>0</v>
      </c>
      <c r="D118" s="484">
        <f>'Competition Analyzer'!D24</f>
        <v>0</v>
      </c>
      <c r="E118" s="487">
        <f>'Competition Analyzer'!E24</f>
        <v>0</v>
      </c>
      <c r="F118" s="484">
        <f>'Competition Analyzer'!AB25</f>
        <v>0</v>
      </c>
      <c r="G118" s="484">
        <f>'Competition Analyzer'!AB27</f>
        <v>0</v>
      </c>
      <c r="H118" s="161">
        <v>1</v>
      </c>
      <c r="I118" s="195"/>
      <c r="J118" s="196"/>
      <c r="K118" s="197"/>
      <c r="L118" s="198"/>
      <c r="M118" s="199"/>
      <c r="N118" s="200"/>
      <c r="O118" s="201"/>
      <c r="P118" s="202"/>
      <c r="Q118" s="203"/>
      <c r="R118" s="219"/>
      <c r="S118" s="222"/>
      <c r="T118" s="204"/>
      <c r="U118" s="204"/>
      <c r="V118" s="205"/>
      <c r="W118" s="222"/>
      <c r="X118" s="204"/>
      <c r="Y118" s="205"/>
      <c r="Z118" s="218"/>
      <c r="AA118" s="204"/>
      <c r="AB118" s="205"/>
    </row>
    <row r="119" spans="2:32">
      <c r="B119" s="465"/>
      <c r="C119" s="482"/>
      <c r="D119" s="485"/>
      <c r="E119" s="485"/>
      <c r="F119" s="485"/>
      <c r="G119" s="485"/>
      <c r="H119" s="159">
        <v>2</v>
      </c>
      <c r="I119" s="173"/>
      <c r="J119" s="174"/>
      <c r="K119" s="175"/>
      <c r="L119" s="176"/>
      <c r="M119" s="177"/>
      <c r="N119" s="178"/>
      <c r="O119" s="179"/>
      <c r="P119" s="180"/>
      <c r="Q119" s="181"/>
      <c r="R119" s="220"/>
      <c r="S119" s="223"/>
      <c r="T119" s="182"/>
      <c r="U119" s="182"/>
      <c r="V119" s="183"/>
      <c r="W119" s="223"/>
      <c r="X119" s="182"/>
      <c r="Y119" s="183"/>
      <c r="Z119" s="216"/>
      <c r="AA119" s="182"/>
      <c r="AB119" s="183"/>
    </row>
    <row r="120" spans="2:32">
      <c r="B120" s="465"/>
      <c r="C120" s="482"/>
      <c r="D120" s="485"/>
      <c r="E120" s="485"/>
      <c r="F120" s="485"/>
      <c r="G120" s="485"/>
      <c r="H120" s="159">
        <v>3</v>
      </c>
      <c r="I120" s="173"/>
      <c r="J120" s="174"/>
      <c r="K120" s="175"/>
      <c r="L120" s="176"/>
      <c r="M120" s="177"/>
      <c r="N120" s="178"/>
      <c r="O120" s="179"/>
      <c r="P120" s="180"/>
      <c r="Q120" s="181"/>
      <c r="R120" s="220"/>
      <c r="S120" s="223"/>
      <c r="T120" s="182"/>
      <c r="U120" s="182"/>
      <c r="V120" s="183"/>
      <c r="W120" s="223"/>
      <c r="X120" s="182"/>
      <c r="Y120" s="183"/>
      <c r="Z120" s="216"/>
      <c r="AA120" s="182"/>
      <c r="AB120" s="183"/>
    </row>
    <row r="121" spans="2:32">
      <c r="B121" s="465"/>
      <c r="C121" s="482"/>
      <c r="D121" s="485"/>
      <c r="E121" s="485"/>
      <c r="F121" s="485"/>
      <c r="G121" s="485"/>
      <c r="H121" s="159">
        <v>4</v>
      </c>
      <c r="I121" s="173"/>
      <c r="J121" s="174"/>
      <c r="K121" s="175"/>
      <c r="L121" s="176"/>
      <c r="M121" s="177"/>
      <c r="N121" s="178"/>
      <c r="O121" s="179"/>
      <c r="P121" s="180"/>
      <c r="Q121" s="181"/>
      <c r="R121" s="220"/>
      <c r="S121" s="223"/>
      <c r="T121" s="182"/>
      <c r="U121" s="182"/>
      <c r="V121" s="183"/>
      <c r="W121" s="223"/>
      <c r="X121" s="182"/>
      <c r="Y121" s="183"/>
      <c r="Z121" s="216"/>
      <c r="AA121" s="182"/>
      <c r="AB121" s="183"/>
    </row>
    <row r="122" spans="2:32">
      <c r="B122" s="465"/>
      <c r="C122" s="482"/>
      <c r="D122" s="485"/>
      <c r="E122" s="485"/>
      <c r="F122" s="485"/>
      <c r="G122" s="485"/>
      <c r="H122" s="159">
        <v>5</v>
      </c>
      <c r="I122" s="173"/>
      <c r="J122" s="174"/>
      <c r="K122" s="175"/>
      <c r="L122" s="176"/>
      <c r="M122" s="177"/>
      <c r="N122" s="178"/>
      <c r="O122" s="179"/>
      <c r="P122" s="180"/>
      <c r="Q122" s="181"/>
      <c r="R122" s="220"/>
      <c r="S122" s="223"/>
      <c r="T122" s="182"/>
      <c r="U122" s="182"/>
      <c r="V122" s="183"/>
      <c r="W122" s="223"/>
      <c r="X122" s="182"/>
      <c r="Y122" s="183"/>
      <c r="Z122" s="216"/>
      <c r="AA122" s="182"/>
      <c r="AB122" s="183"/>
    </row>
    <row r="123" spans="2:32">
      <c r="B123" s="465"/>
      <c r="C123" s="482"/>
      <c r="D123" s="485"/>
      <c r="E123" s="485"/>
      <c r="F123" s="485"/>
      <c r="G123" s="485"/>
      <c r="H123" s="159">
        <v>6</v>
      </c>
      <c r="I123" s="173"/>
      <c r="J123" s="174"/>
      <c r="K123" s="175"/>
      <c r="L123" s="176"/>
      <c r="M123" s="177"/>
      <c r="N123" s="178"/>
      <c r="O123" s="179"/>
      <c r="P123" s="180"/>
      <c r="Q123" s="181"/>
      <c r="R123" s="220"/>
      <c r="S123" s="223"/>
      <c r="T123" s="182"/>
      <c r="U123" s="182"/>
      <c r="V123" s="183"/>
      <c r="W123" s="223"/>
      <c r="X123" s="182"/>
      <c r="Y123" s="183"/>
      <c r="Z123" s="216"/>
      <c r="AA123" s="182"/>
      <c r="AB123" s="183"/>
      <c r="AF123" s="284">
        <f>F118+G118</f>
        <v>0</v>
      </c>
    </row>
    <row r="124" spans="2:32">
      <c r="B124" s="465"/>
      <c r="C124" s="482"/>
      <c r="D124" s="485"/>
      <c r="E124" s="485"/>
      <c r="F124" s="485"/>
      <c r="G124" s="485"/>
      <c r="H124" s="159">
        <v>7</v>
      </c>
      <c r="I124" s="173"/>
      <c r="J124" s="174"/>
      <c r="K124" s="175"/>
      <c r="L124" s="176"/>
      <c r="M124" s="177"/>
      <c r="N124" s="178"/>
      <c r="O124" s="179"/>
      <c r="P124" s="180"/>
      <c r="Q124" s="181"/>
      <c r="R124" s="220"/>
      <c r="S124" s="223"/>
      <c r="T124" s="182"/>
      <c r="U124" s="182"/>
      <c r="V124" s="183"/>
      <c r="W124" s="223"/>
      <c r="X124" s="182"/>
      <c r="Y124" s="183"/>
      <c r="Z124" s="216"/>
      <c r="AA124" s="182"/>
      <c r="AB124" s="183"/>
    </row>
    <row r="125" spans="2:32">
      <c r="B125" s="465"/>
      <c r="C125" s="482"/>
      <c r="D125" s="485"/>
      <c r="E125" s="485"/>
      <c r="F125" s="485"/>
      <c r="G125" s="485"/>
      <c r="H125" s="159">
        <v>8</v>
      </c>
      <c r="I125" s="173"/>
      <c r="J125" s="174"/>
      <c r="K125" s="175"/>
      <c r="L125" s="176"/>
      <c r="M125" s="177"/>
      <c r="N125" s="178"/>
      <c r="O125" s="179"/>
      <c r="P125" s="180"/>
      <c r="Q125" s="181"/>
      <c r="R125" s="220"/>
      <c r="S125" s="223"/>
      <c r="T125" s="182"/>
      <c r="U125" s="182"/>
      <c r="V125" s="183"/>
      <c r="W125" s="223"/>
      <c r="X125" s="182"/>
      <c r="Y125" s="183"/>
      <c r="Z125" s="216"/>
      <c r="AA125" s="182"/>
      <c r="AB125" s="183"/>
    </row>
    <row r="126" spans="2:32">
      <c r="B126" s="465"/>
      <c r="C126" s="482"/>
      <c r="D126" s="485"/>
      <c r="E126" s="485"/>
      <c r="F126" s="485"/>
      <c r="G126" s="485"/>
      <c r="H126" s="159">
        <v>9</v>
      </c>
      <c r="I126" s="173"/>
      <c r="J126" s="174"/>
      <c r="K126" s="175"/>
      <c r="L126" s="176"/>
      <c r="M126" s="177"/>
      <c r="N126" s="178"/>
      <c r="O126" s="179"/>
      <c r="P126" s="180"/>
      <c r="Q126" s="181"/>
      <c r="R126" s="220"/>
      <c r="S126" s="223"/>
      <c r="T126" s="182"/>
      <c r="U126" s="182"/>
      <c r="V126" s="183"/>
      <c r="W126" s="223"/>
      <c r="X126" s="182"/>
      <c r="Y126" s="183"/>
      <c r="Z126" s="216"/>
      <c r="AA126" s="182"/>
      <c r="AB126" s="183"/>
    </row>
    <row r="127" spans="2:32" ht="17" thickBot="1">
      <c r="B127" s="466"/>
      <c r="C127" s="483"/>
      <c r="D127" s="486"/>
      <c r="E127" s="486"/>
      <c r="F127" s="486"/>
      <c r="G127" s="486"/>
      <c r="H127" s="160">
        <v>10</v>
      </c>
      <c r="I127" s="184"/>
      <c r="J127" s="185"/>
      <c r="K127" s="186"/>
      <c r="L127" s="187"/>
      <c r="M127" s="188"/>
      <c r="N127" s="189"/>
      <c r="O127" s="190"/>
      <c r="P127" s="191"/>
      <c r="Q127" s="192"/>
      <c r="R127" s="221"/>
      <c r="S127" s="224"/>
      <c r="T127" s="193"/>
      <c r="U127" s="193"/>
      <c r="V127" s="194"/>
      <c r="W127" s="224"/>
      <c r="X127" s="193"/>
      <c r="Y127" s="194"/>
      <c r="Z127" s="217"/>
      <c r="AA127" s="193"/>
      <c r="AB127" s="194"/>
    </row>
    <row r="128" spans="2:32">
      <c r="B128" s="464">
        <v>13</v>
      </c>
      <c r="C128" s="481">
        <f>'Competition Analyzer'!C25</f>
        <v>0</v>
      </c>
      <c r="D128" s="484">
        <f>'Competition Analyzer'!D25</f>
        <v>0</v>
      </c>
      <c r="E128" s="487">
        <f>'Competition Analyzer'!E25</f>
        <v>0</v>
      </c>
      <c r="F128" s="484">
        <f>'Competition Analyzer'!AC25</f>
        <v>0</v>
      </c>
      <c r="G128" s="484">
        <f>'Competition Analyzer'!AC27</f>
        <v>0</v>
      </c>
      <c r="H128" s="161">
        <v>1</v>
      </c>
      <c r="I128" s="195"/>
      <c r="J128" s="196"/>
      <c r="K128" s="197"/>
      <c r="L128" s="198"/>
      <c r="M128" s="199"/>
      <c r="N128" s="200"/>
      <c r="O128" s="201"/>
      <c r="P128" s="202"/>
      <c r="Q128" s="203"/>
      <c r="R128" s="219"/>
      <c r="S128" s="222"/>
      <c r="T128" s="204"/>
      <c r="U128" s="204"/>
      <c r="V128" s="205"/>
      <c r="W128" s="222"/>
      <c r="X128" s="204"/>
      <c r="Y128" s="205"/>
      <c r="Z128" s="218"/>
      <c r="AA128" s="204"/>
      <c r="AB128" s="205"/>
    </row>
    <row r="129" spans="2:32">
      <c r="B129" s="465"/>
      <c r="C129" s="482"/>
      <c r="D129" s="485"/>
      <c r="E129" s="485"/>
      <c r="F129" s="485"/>
      <c r="G129" s="485"/>
      <c r="H129" s="159">
        <v>2</v>
      </c>
      <c r="I129" s="173"/>
      <c r="J129" s="174"/>
      <c r="K129" s="175"/>
      <c r="L129" s="176"/>
      <c r="M129" s="177"/>
      <c r="N129" s="178"/>
      <c r="O129" s="179"/>
      <c r="P129" s="180"/>
      <c r="Q129" s="181"/>
      <c r="R129" s="220"/>
      <c r="S129" s="223"/>
      <c r="T129" s="182"/>
      <c r="U129" s="182"/>
      <c r="V129" s="183"/>
      <c r="W129" s="223"/>
      <c r="X129" s="182"/>
      <c r="Y129" s="183"/>
      <c r="Z129" s="216"/>
      <c r="AA129" s="182"/>
      <c r="AB129" s="183"/>
    </row>
    <row r="130" spans="2:32">
      <c r="B130" s="465"/>
      <c r="C130" s="482"/>
      <c r="D130" s="485"/>
      <c r="E130" s="485"/>
      <c r="F130" s="485"/>
      <c r="G130" s="485"/>
      <c r="H130" s="159">
        <v>3</v>
      </c>
      <c r="I130" s="173"/>
      <c r="J130" s="174"/>
      <c r="K130" s="175"/>
      <c r="L130" s="176"/>
      <c r="M130" s="177"/>
      <c r="N130" s="178"/>
      <c r="O130" s="179"/>
      <c r="P130" s="180"/>
      <c r="Q130" s="181"/>
      <c r="R130" s="220"/>
      <c r="S130" s="223"/>
      <c r="T130" s="182"/>
      <c r="U130" s="182"/>
      <c r="V130" s="183"/>
      <c r="W130" s="223"/>
      <c r="X130" s="182"/>
      <c r="Y130" s="183"/>
      <c r="Z130" s="216"/>
      <c r="AA130" s="182"/>
      <c r="AB130" s="183"/>
    </row>
    <row r="131" spans="2:32">
      <c r="B131" s="465"/>
      <c r="C131" s="482"/>
      <c r="D131" s="485"/>
      <c r="E131" s="485"/>
      <c r="F131" s="485"/>
      <c r="G131" s="485"/>
      <c r="H131" s="159">
        <v>4</v>
      </c>
      <c r="I131" s="173"/>
      <c r="J131" s="174"/>
      <c r="K131" s="175"/>
      <c r="L131" s="176"/>
      <c r="M131" s="177"/>
      <c r="N131" s="178"/>
      <c r="O131" s="179"/>
      <c r="P131" s="180"/>
      <c r="Q131" s="181"/>
      <c r="R131" s="220"/>
      <c r="S131" s="223"/>
      <c r="T131" s="182"/>
      <c r="U131" s="182"/>
      <c r="V131" s="183"/>
      <c r="W131" s="223"/>
      <c r="X131" s="182"/>
      <c r="Y131" s="183"/>
      <c r="Z131" s="216"/>
      <c r="AA131" s="182"/>
      <c r="AB131" s="183"/>
    </row>
    <row r="132" spans="2:32">
      <c r="B132" s="465"/>
      <c r="C132" s="482"/>
      <c r="D132" s="485"/>
      <c r="E132" s="485"/>
      <c r="F132" s="485"/>
      <c r="G132" s="485"/>
      <c r="H132" s="159">
        <v>5</v>
      </c>
      <c r="I132" s="173"/>
      <c r="J132" s="174"/>
      <c r="K132" s="175"/>
      <c r="L132" s="176"/>
      <c r="M132" s="177"/>
      <c r="N132" s="178"/>
      <c r="O132" s="179"/>
      <c r="P132" s="180"/>
      <c r="Q132" s="181"/>
      <c r="R132" s="220"/>
      <c r="S132" s="223"/>
      <c r="T132" s="182"/>
      <c r="U132" s="182"/>
      <c r="V132" s="183"/>
      <c r="W132" s="223"/>
      <c r="X132" s="182"/>
      <c r="Y132" s="183"/>
      <c r="Z132" s="216"/>
      <c r="AA132" s="182"/>
      <c r="AB132" s="183"/>
    </row>
    <row r="133" spans="2:32">
      <c r="B133" s="465"/>
      <c r="C133" s="482"/>
      <c r="D133" s="485"/>
      <c r="E133" s="485"/>
      <c r="F133" s="485"/>
      <c r="G133" s="485"/>
      <c r="H133" s="159">
        <v>6</v>
      </c>
      <c r="I133" s="173"/>
      <c r="J133" s="174"/>
      <c r="K133" s="175"/>
      <c r="L133" s="176"/>
      <c r="M133" s="177"/>
      <c r="N133" s="178"/>
      <c r="O133" s="179"/>
      <c r="P133" s="180"/>
      <c r="Q133" s="181"/>
      <c r="R133" s="220"/>
      <c r="S133" s="223"/>
      <c r="T133" s="182"/>
      <c r="U133" s="182"/>
      <c r="V133" s="183"/>
      <c r="W133" s="223"/>
      <c r="X133" s="182"/>
      <c r="Y133" s="183"/>
      <c r="Z133" s="216"/>
      <c r="AA133" s="182"/>
      <c r="AB133" s="183"/>
      <c r="AF133" s="284">
        <f>F128+G128</f>
        <v>0</v>
      </c>
    </row>
    <row r="134" spans="2:32">
      <c r="B134" s="465"/>
      <c r="C134" s="482"/>
      <c r="D134" s="485"/>
      <c r="E134" s="485"/>
      <c r="F134" s="485"/>
      <c r="G134" s="485"/>
      <c r="H134" s="159">
        <v>7</v>
      </c>
      <c r="I134" s="173"/>
      <c r="J134" s="174"/>
      <c r="K134" s="175"/>
      <c r="L134" s="176"/>
      <c r="M134" s="177"/>
      <c r="N134" s="178"/>
      <c r="O134" s="179"/>
      <c r="P134" s="180"/>
      <c r="Q134" s="181"/>
      <c r="R134" s="220"/>
      <c r="S134" s="223"/>
      <c r="T134" s="182"/>
      <c r="U134" s="182"/>
      <c r="V134" s="183"/>
      <c r="W134" s="223"/>
      <c r="X134" s="182"/>
      <c r="Y134" s="183"/>
      <c r="Z134" s="216"/>
      <c r="AA134" s="182"/>
      <c r="AB134" s="183"/>
    </row>
    <row r="135" spans="2:32">
      <c r="B135" s="465"/>
      <c r="C135" s="482"/>
      <c r="D135" s="485"/>
      <c r="E135" s="485"/>
      <c r="F135" s="485"/>
      <c r="G135" s="485"/>
      <c r="H135" s="159">
        <v>8</v>
      </c>
      <c r="I135" s="173"/>
      <c r="J135" s="174"/>
      <c r="K135" s="175"/>
      <c r="L135" s="176"/>
      <c r="M135" s="177"/>
      <c r="N135" s="178"/>
      <c r="O135" s="179"/>
      <c r="P135" s="180"/>
      <c r="Q135" s="181"/>
      <c r="R135" s="220"/>
      <c r="S135" s="223"/>
      <c r="T135" s="182"/>
      <c r="U135" s="182"/>
      <c r="V135" s="183"/>
      <c r="W135" s="223"/>
      <c r="X135" s="182"/>
      <c r="Y135" s="183"/>
      <c r="Z135" s="216"/>
      <c r="AA135" s="182"/>
      <c r="AB135" s="183"/>
    </row>
    <row r="136" spans="2:32">
      <c r="B136" s="465"/>
      <c r="C136" s="482"/>
      <c r="D136" s="485"/>
      <c r="E136" s="485"/>
      <c r="F136" s="485"/>
      <c r="G136" s="485"/>
      <c r="H136" s="159">
        <v>9</v>
      </c>
      <c r="I136" s="173"/>
      <c r="J136" s="174"/>
      <c r="K136" s="175"/>
      <c r="L136" s="176"/>
      <c r="M136" s="177"/>
      <c r="N136" s="178"/>
      <c r="O136" s="179"/>
      <c r="P136" s="180"/>
      <c r="Q136" s="181"/>
      <c r="R136" s="220"/>
      <c r="S136" s="223"/>
      <c r="T136" s="182"/>
      <c r="U136" s="182"/>
      <c r="V136" s="183"/>
      <c r="W136" s="223"/>
      <c r="X136" s="182"/>
      <c r="Y136" s="183"/>
      <c r="Z136" s="216"/>
      <c r="AA136" s="182"/>
      <c r="AB136" s="183"/>
    </row>
    <row r="137" spans="2:32" ht="17" thickBot="1">
      <c r="B137" s="466"/>
      <c r="C137" s="483"/>
      <c r="D137" s="486"/>
      <c r="E137" s="486"/>
      <c r="F137" s="486"/>
      <c r="G137" s="486"/>
      <c r="H137" s="160">
        <v>10</v>
      </c>
      <c r="I137" s="184"/>
      <c r="J137" s="185"/>
      <c r="K137" s="186"/>
      <c r="L137" s="187"/>
      <c r="M137" s="188"/>
      <c r="N137" s="189"/>
      <c r="O137" s="190"/>
      <c r="P137" s="191"/>
      <c r="Q137" s="192"/>
      <c r="R137" s="221"/>
      <c r="S137" s="224"/>
      <c r="T137" s="193"/>
      <c r="U137" s="193"/>
      <c r="V137" s="194"/>
      <c r="W137" s="224"/>
      <c r="X137" s="193"/>
      <c r="Y137" s="194"/>
      <c r="Z137" s="217"/>
      <c r="AA137" s="193"/>
      <c r="AB137" s="194"/>
    </row>
    <row r="138" spans="2:32">
      <c r="B138" s="464">
        <v>14</v>
      </c>
      <c r="C138" s="481">
        <f>'Competition Analyzer'!C26</f>
        <v>0</v>
      </c>
      <c r="D138" s="484">
        <f>'Competition Analyzer'!D26</f>
        <v>0</v>
      </c>
      <c r="E138" s="487">
        <f>'Competition Analyzer'!E26</f>
        <v>0</v>
      </c>
      <c r="F138" s="484">
        <f>'Competition Analyzer'!AD25</f>
        <v>0</v>
      </c>
      <c r="G138" s="484">
        <f>'Competition Analyzer'!AD27</f>
        <v>0</v>
      </c>
      <c r="H138" s="161">
        <v>1</v>
      </c>
      <c r="I138" s="195"/>
      <c r="J138" s="196"/>
      <c r="K138" s="197"/>
      <c r="L138" s="198"/>
      <c r="M138" s="199"/>
      <c r="N138" s="200"/>
      <c r="O138" s="201"/>
      <c r="P138" s="202"/>
      <c r="Q138" s="203"/>
      <c r="R138" s="219"/>
      <c r="S138" s="222"/>
      <c r="T138" s="204"/>
      <c r="U138" s="204"/>
      <c r="V138" s="205"/>
      <c r="W138" s="222"/>
      <c r="X138" s="204"/>
      <c r="Y138" s="205"/>
      <c r="Z138" s="218"/>
      <c r="AA138" s="204"/>
      <c r="AB138" s="205"/>
    </row>
    <row r="139" spans="2:32">
      <c r="B139" s="465"/>
      <c r="C139" s="482"/>
      <c r="D139" s="485"/>
      <c r="E139" s="485"/>
      <c r="F139" s="485"/>
      <c r="G139" s="485"/>
      <c r="H139" s="159">
        <v>2</v>
      </c>
      <c r="I139" s="173"/>
      <c r="J139" s="174"/>
      <c r="K139" s="175"/>
      <c r="L139" s="176"/>
      <c r="M139" s="177"/>
      <c r="N139" s="178"/>
      <c r="O139" s="179"/>
      <c r="P139" s="180"/>
      <c r="Q139" s="181"/>
      <c r="R139" s="220"/>
      <c r="S139" s="223"/>
      <c r="T139" s="182"/>
      <c r="U139" s="182"/>
      <c r="V139" s="183"/>
      <c r="W139" s="223"/>
      <c r="X139" s="182"/>
      <c r="Y139" s="183"/>
      <c r="Z139" s="216"/>
      <c r="AA139" s="182"/>
      <c r="AB139" s="183"/>
    </row>
    <row r="140" spans="2:32">
      <c r="B140" s="465"/>
      <c r="C140" s="482"/>
      <c r="D140" s="485"/>
      <c r="E140" s="485"/>
      <c r="F140" s="485"/>
      <c r="G140" s="485"/>
      <c r="H140" s="159">
        <v>3</v>
      </c>
      <c r="I140" s="173"/>
      <c r="J140" s="174"/>
      <c r="K140" s="175"/>
      <c r="L140" s="176"/>
      <c r="M140" s="177"/>
      <c r="N140" s="178"/>
      <c r="O140" s="179"/>
      <c r="P140" s="180"/>
      <c r="Q140" s="181"/>
      <c r="R140" s="220"/>
      <c r="S140" s="223"/>
      <c r="T140" s="182"/>
      <c r="U140" s="182"/>
      <c r="V140" s="183"/>
      <c r="W140" s="223"/>
      <c r="X140" s="182"/>
      <c r="Y140" s="183"/>
      <c r="Z140" s="216"/>
      <c r="AA140" s="182"/>
      <c r="AB140" s="183"/>
    </row>
    <row r="141" spans="2:32">
      <c r="B141" s="465"/>
      <c r="C141" s="482"/>
      <c r="D141" s="485"/>
      <c r="E141" s="485"/>
      <c r="F141" s="485"/>
      <c r="G141" s="485"/>
      <c r="H141" s="159">
        <v>4</v>
      </c>
      <c r="I141" s="173"/>
      <c r="J141" s="174"/>
      <c r="K141" s="175"/>
      <c r="L141" s="176"/>
      <c r="M141" s="177"/>
      <c r="N141" s="178"/>
      <c r="O141" s="179"/>
      <c r="P141" s="180"/>
      <c r="Q141" s="181"/>
      <c r="R141" s="220"/>
      <c r="S141" s="223"/>
      <c r="T141" s="182"/>
      <c r="U141" s="182"/>
      <c r="V141" s="183"/>
      <c r="W141" s="223"/>
      <c r="X141" s="182"/>
      <c r="Y141" s="183"/>
      <c r="Z141" s="216"/>
      <c r="AA141" s="182"/>
      <c r="AB141" s="183"/>
    </row>
    <row r="142" spans="2:32">
      <c r="B142" s="465"/>
      <c r="C142" s="482"/>
      <c r="D142" s="485"/>
      <c r="E142" s="485"/>
      <c r="F142" s="485"/>
      <c r="G142" s="485"/>
      <c r="H142" s="159">
        <v>5</v>
      </c>
      <c r="I142" s="173"/>
      <c r="J142" s="174"/>
      <c r="K142" s="175"/>
      <c r="L142" s="176"/>
      <c r="M142" s="177"/>
      <c r="N142" s="178"/>
      <c r="O142" s="179"/>
      <c r="P142" s="180"/>
      <c r="Q142" s="181"/>
      <c r="R142" s="220"/>
      <c r="S142" s="223"/>
      <c r="T142" s="182"/>
      <c r="U142" s="182"/>
      <c r="V142" s="183"/>
      <c r="W142" s="223"/>
      <c r="X142" s="182"/>
      <c r="Y142" s="183"/>
      <c r="Z142" s="216"/>
      <c r="AA142" s="182"/>
      <c r="AB142" s="183"/>
    </row>
    <row r="143" spans="2:32">
      <c r="B143" s="465"/>
      <c r="C143" s="482"/>
      <c r="D143" s="485"/>
      <c r="E143" s="485"/>
      <c r="F143" s="485"/>
      <c r="G143" s="485"/>
      <c r="H143" s="159">
        <v>6</v>
      </c>
      <c r="I143" s="173"/>
      <c r="J143" s="174"/>
      <c r="K143" s="175"/>
      <c r="L143" s="176"/>
      <c r="M143" s="177"/>
      <c r="N143" s="178"/>
      <c r="O143" s="179"/>
      <c r="P143" s="180"/>
      <c r="Q143" s="181"/>
      <c r="R143" s="220"/>
      <c r="S143" s="223"/>
      <c r="T143" s="182"/>
      <c r="U143" s="182"/>
      <c r="V143" s="183"/>
      <c r="W143" s="223"/>
      <c r="X143" s="182"/>
      <c r="Y143" s="183"/>
      <c r="Z143" s="216"/>
      <c r="AA143" s="182"/>
      <c r="AB143" s="183"/>
    </row>
    <row r="144" spans="2:32">
      <c r="B144" s="465"/>
      <c r="C144" s="482"/>
      <c r="D144" s="485"/>
      <c r="E144" s="485"/>
      <c r="F144" s="485"/>
      <c r="G144" s="485"/>
      <c r="H144" s="159">
        <v>7</v>
      </c>
      <c r="I144" s="173"/>
      <c r="J144" s="174"/>
      <c r="K144" s="175"/>
      <c r="L144" s="176"/>
      <c r="M144" s="177"/>
      <c r="N144" s="178"/>
      <c r="O144" s="179"/>
      <c r="P144" s="180"/>
      <c r="Q144" s="181"/>
      <c r="R144" s="220"/>
      <c r="S144" s="223"/>
      <c r="T144" s="182"/>
      <c r="U144" s="182"/>
      <c r="V144" s="183"/>
      <c r="W144" s="223"/>
      <c r="X144" s="182"/>
      <c r="Y144" s="183"/>
      <c r="Z144" s="216"/>
      <c r="AA144" s="182"/>
      <c r="AB144" s="183"/>
      <c r="AF144" s="284">
        <f>F138+G138</f>
        <v>0</v>
      </c>
    </row>
    <row r="145" spans="2:32">
      <c r="B145" s="465"/>
      <c r="C145" s="482"/>
      <c r="D145" s="485"/>
      <c r="E145" s="485"/>
      <c r="F145" s="485"/>
      <c r="G145" s="485"/>
      <c r="H145" s="159">
        <v>8</v>
      </c>
      <c r="I145" s="173"/>
      <c r="J145" s="174"/>
      <c r="K145" s="175"/>
      <c r="L145" s="176"/>
      <c r="M145" s="177"/>
      <c r="N145" s="178"/>
      <c r="O145" s="179"/>
      <c r="P145" s="180"/>
      <c r="Q145" s="181"/>
      <c r="R145" s="220"/>
      <c r="S145" s="223"/>
      <c r="T145" s="182"/>
      <c r="U145" s="182"/>
      <c r="V145" s="183"/>
      <c r="W145" s="223"/>
      <c r="X145" s="182"/>
      <c r="Y145" s="183"/>
      <c r="Z145" s="216"/>
      <c r="AA145" s="182"/>
      <c r="AB145" s="183"/>
    </row>
    <row r="146" spans="2:32">
      <c r="B146" s="465"/>
      <c r="C146" s="482"/>
      <c r="D146" s="485"/>
      <c r="E146" s="485"/>
      <c r="F146" s="485"/>
      <c r="G146" s="485"/>
      <c r="H146" s="159">
        <v>9</v>
      </c>
      <c r="I146" s="173"/>
      <c r="J146" s="174"/>
      <c r="K146" s="175"/>
      <c r="L146" s="176"/>
      <c r="M146" s="177"/>
      <c r="N146" s="178"/>
      <c r="O146" s="179"/>
      <c r="P146" s="180"/>
      <c r="Q146" s="181"/>
      <c r="R146" s="220"/>
      <c r="S146" s="223"/>
      <c r="T146" s="182"/>
      <c r="U146" s="182"/>
      <c r="V146" s="183"/>
      <c r="W146" s="223"/>
      <c r="X146" s="182"/>
      <c r="Y146" s="183"/>
      <c r="Z146" s="216"/>
      <c r="AA146" s="182"/>
      <c r="AB146" s="183"/>
    </row>
    <row r="147" spans="2:32" ht="17" thickBot="1">
      <c r="B147" s="466"/>
      <c r="C147" s="483"/>
      <c r="D147" s="486"/>
      <c r="E147" s="486"/>
      <c r="F147" s="486"/>
      <c r="G147" s="486"/>
      <c r="H147" s="160">
        <v>10</v>
      </c>
      <c r="I147" s="184"/>
      <c r="J147" s="185"/>
      <c r="K147" s="186"/>
      <c r="L147" s="187"/>
      <c r="M147" s="188"/>
      <c r="N147" s="189"/>
      <c r="O147" s="190"/>
      <c r="P147" s="191"/>
      <c r="Q147" s="192"/>
      <c r="R147" s="221"/>
      <c r="S147" s="224"/>
      <c r="T147" s="193"/>
      <c r="U147" s="193"/>
      <c r="V147" s="194"/>
      <c r="W147" s="224"/>
      <c r="X147" s="193"/>
      <c r="Y147" s="194"/>
      <c r="Z147" s="217"/>
      <c r="AA147" s="193"/>
      <c r="AB147" s="194"/>
    </row>
    <row r="148" spans="2:32">
      <c r="B148" s="464">
        <v>15</v>
      </c>
      <c r="C148" s="481">
        <f>'Competition Analyzer'!C27</f>
        <v>0</v>
      </c>
      <c r="D148" s="484">
        <f>'Competition Analyzer'!D27</f>
        <v>0</v>
      </c>
      <c r="E148" s="487">
        <f>'Competition Analyzer'!E27</f>
        <v>0</v>
      </c>
      <c r="F148" s="484">
        <f>'Competition Analyzer'!AE25</f>
        <v>0</v>
      </c>
      <c r="G148" s="484">
        <f>'Competition Analyzer'!AE27</f>
        <v>0</v>
      </c>
      <c r="H148" s="161">
        <v>1</v>
      </c>
      <c r="I148" s="195"/>
      <c r="J148" s="196"/>
      <c r="K148" s="197"/>
      <c r="L148" s="198"/>
      <c r="M148" s="199"/>
      <c r="N148" s="200"/>
      <c r="O148" s="201"/>
      <c r="P148" s="202"/>
      <c r="Q148" s="203"/>
      <c r="R148" s="219"/>
      <c r="S148" s="222"/>
      <c r="T148" s="204"/>
      <c r="U148" s="204"/>
      <c r="V148" s="205"/>
      <c r="W148" s="222"/>
      <c r="X148" s="204"/>
      <c r="Y148" s="205"/>
      <c r="Z148" s="218"/>
      <c r="AA148" s="204"/>
      <c r="AB148" s="205"/>
    </row>
    <row r="149" spans="2:32">
      <c r="B149" s="465"/>
      <c r="C149" s="482"/>
      <c r="D149" s="485"/>
      <c r="E149" s="485"/>
      <c r="F149" s="485"/>
      <c r="G149" s="485"/>
      <c r="H149" s="159">
        <v>2</v>
      </c>
      <c r="I149" s="173"/>
      <c r="J149" s="174"/>
      <c r="K149" s="175"/>
      <c r="L149" s="176"/>
      <c r="M149" s="177"/>
      <c r="N149" s="178"/>
      <c r="O149" s="179"/>
      <c r="P149" s="180"/>
      <c r="Q149" s="181"/>
      <c r="R149" s="220"/>
      <c r="S149" s="223"/>
      <c r="T149" s="182"/>
      <c r="U149" s="182"/>
      <c r="V149" s="183"/>
      <c r="W149" s="223"/>
      <c r="X149" s="182"/>
      <c r="Y149" s="183"/>
      <c r="Z149" s="216"/>
      <c r="AA149" s="182"/>
      <c r="AB149" s="183"/>
    </row>
    <row r="150" spans="2:32">
      <c r="B150" s="465"/>
      <c r="C150" s="482"/>
      <c r="D150" s="485"/>
      <c r="E150" s="485"/>
      <c r="F150" s="485"/>
      <c r="G150" s="485"/>
      <c r="H150" s="159">
        <v>3</v>
      </c>
      <c r="I150" s="173"/>
      <c r="J150" s="174"/>
      <c r="K150" s="175"/>
      <c r="L150" s="176"/>
      <c r="M150" s="177"/>
      <c r="N150" s="178"/>
      <c r="O150" s="179"/>
      <c r="P150" s="180"/>
      <c r="Q150" s="181"/>
      <c r="R150" s="220"/>
      <c r="S150" s="223"/>
      <c r="T150" s="182"/>
      <c r="U150" s="182"/>
      <c r="V150" s="183"/>
      <c r="W150" s="223"/>
      <c r="X150" s="182"/>
      <c r="Y150" s="183"/>
      <c r="Z150" s="216"/>
      <c r="AA150" s="182"/>
      <c r="AB150" s="183"/>
    </row>
    <row r="151" spans="2:32">
      <c r="B151" s="465"/>
      <c r="C151" s="482"/>
      <c r="D151" s="485"/>
      <c r="E151" s="485"/>
      <c r="F151" s="485"/>
      <c r="G151" s="485"/>
      <c r="H151" s="159">
        <v>4</v>
      </c>
      <c r="I151" s="173"/>
      <c r="J151" s="174"/>
      <c r="K151" s="175"/>
      <c r="L151" s="176"/>
      <c r="M151" s="177"/>
      <c r="N151" s="178"/>
      <c r="O151" s="179"/>
      <c r="P151" s="180"/>
      <c r="Q151" s="181"/>
      <c r="R151" s="220"/>
      <c r="S151" s="223"/>
      <c r="T151" s="182"/>
      <c r="U151" s="182"/>
      <c r="V151" s="183"/>
      <c r="W151" s="223"/>
      <c r="X151" s="182"/>
      <c r="Y151" s="183"/>
      <c r="Z151" s="216"/>
      <c r="AA151" s="182"/>
      <c r="AB151" s="183"/>
    </row>
    <row r="152" spans="2:32">
      <c r="B152" s="465"/>
      <c r="C152" s="482"/>
      <c r="D152" s="485"/>
      <c r="E152" s="485"/>
      <c r="F152" s="485"/>
      <c r="G152" s="485"/>
      <c r="H152" s="159">
        <v>5</v>
      </c>
      <c r="I152" s="173"/>
      <c r="J152" s="174"/>
      <c r="K152" s="175"/>
      <c r="L152" s="176"/>
      <c r="M152" s="177"/>
      <c r="N152" s="178"/>
      <c r="O152" s="179"/>
      <c r="P152" s="180"/>
      <c r="Q152" s="181"/>
      <c r="R152" s="220"/>
      <c r="S152" s="223"/>
      <c r="T152" s="182"/>
      <c r="U152" s="182"/>
      <c r="V152" s="183"/>
      <c r="W152" s="223"/>
      <c r="X152" s="182"/>
      <c r="Y152" s="183"/>
      <c r="Z152" s="216"/>
      <c r="AA152" s="182"/>
      <c r="AB152" s="183"/>
    </row>
    <row r="153" spans="2:32">
      <c r="B153" s="465"/>
      <c r="C153" s="482"/>
      <c r="D153" s="485"/>
      <c r="E153" s="485"/>
      <c r="F153" s="485"/>
      <c r="G153" s="485"/>
      <c r="H153" s="159">
        <v>6</v>
      </c>
      <c r="I153" s="173"/>
      <c r="J153" s="174"/>
      <c r="K153" s="175"/>
      <c r="L153" s="176"/>
      <c r="M153" s="177"/>
      <c r="N153" s="178"/>
      <c r="O153" s="179"/>
      <c r="P153" s="180"/>
      <c r="Q153" s="181"/>
      <c r="R153" s="220"/>
      <c r="S153" s="223"/>
      <c r="T153" s="182"/>
      <c r="U153" s="182"/>
      <c r="V153" s="183"/>
      <c r="W153" s="223"/>
      <c r="X153" s="182"/>
      <c r="Y153" s="183"/>
      <c r="Z153" s="216"/>
      <c r="AA153" s="182"/>
      <c r="AB153" s="183"/>
    </row>
    <row r="154" spans="2:32">
      <c r="B154" s="465"/>
      <c r="C154" s="482"/>
      <c r="D154" s="485"/>
      <c r="E154" s="485"/>
      <c r="F154" s="485"/>
      <c r="G154" s="485"/>
      <c r="H154" s="159">
        <v>7</v>
      </c>
      <c r="I154" s="173"/>
      <c r="J154" s="174"/>
      <c r="K154" s="175"/>
      <c r="L154" s="176"/>
      <c r="M154" s="177"/>
      <c r="N154" s="178"/>
      <c r="O154" s="179"/>
      <c r="P154" s="180"/>
      <c r="Q154" s="181"/>
      <c r="R154" s="220"/>
      <c r="S154" s="223"/>
      <c r="T154" s="182"/>
      <c r="U154" s="182"/>
      <c r="V154" s="183"/>
      <c r="W154" s="223"/>
      <c r="X154" s="182"/>
      <c r="Y154" s="183"/>
      <c r="Z154" s="216"/>
      <c r="AA154" s="182"/>
      <c r="AB154" s="183"/>
    </row>
    <row r="155" spans="2:32">
      <c r="B155" s="465"/>
      <c r="C155" s="482"/>
      <c r="D155" s="485"/>
      <c r="E155" s="485"/>
      <c r="F155" s="485"/>
      <c r="G155" s="485"/>
      <c r="H155" s="159">
        <v>8</v>
      </c>
      <c r="I155" s="173"/>
      <c r="J155" s="174"/>
      <c r="K155" s="175"/>
      <c r="L155" s="176"/>
      <c r="M155" s="177"/>
      <c r="N155" s="178"/>
      <c r="O155" s="179"/>
      <c r="P155" s="180"/>
      <c r="Q155" s="181"/>
      <c r="R155" s="220"/>
      <c r="S155" s="223"/>
      <c r="T155" s="182"/>
      <c r="U155" s="182"/>
      <c r="V155" s="183"/>
      <c r="W155" s="223"/>
      <c r="X155" s="182"/>
      <c r="Y155" s="183"/>
      <c r="Z155" s="216"/>
      <c r="AA155" s="182"/>
      <c r="AB155" s="183"/>
      <c r="AF155" s="284">
        <f>F148+G148</f>
        <v>0</v>
      </c>
    </row>
    <row r="156" spans="2:32">
      <c r="B156" s="465"/>
      <c r="C156" s="482"/>
      <c r="D156" s="485"/>
      <c r="E156" s="485"/>
      <c r="F156" s="485"/>
      <c r="G156" s="485"/>
      <c r="H156" s="159">
        <v>9</v>
      </c>
      <c r="I156" s="173"/>
      <c r="J156" s="174"/>
      <c r="K156" s="175"/>
      <c r="L156" s="176"/>
      <c r="M156" s="177"/>
      <c r="N156" s="178"/>
      <c r="O156" s="179"/>
      <c r="P156" s="180"/>
      <c r="Q156" s="181"/>
      <c r="R156" s="220"/>
      <c r="S156" s="223"/>
      <c r="T156" s="182"/>
      <c r="U156" s="182"/>
      <c r="V156" s="183"/>
      <c r="W156" s="223"/>
      <c r="X156" s="182"/>
      <c r="Y156" s="183"/>
      <c r="Z156" s="216"/>
      <c r="AA156" s="182"/>
      <c r="AB156" s="183"/>
    </row>
    <row r="157" spans="2:32" ht="17" thickBot="1">
      <c r="B157" s="466"/>
      <c r="C157" s="483"/>
      <c r="D157" s="486"/>
      <c r="E157" s="486"/>
      <c r="F157" s="486"/>
      <c r="G157" s="486"/>
      <c r="H157" s="160">
        <v>10</v>
      </c>
      <c r="I157" s="184"/>
      <c r="J157" s="185"/>
      <c r="K157" s="186"/>
      <c r="L157" s="187"/>
      <c r="M157" s="188"/>
      <c r="N157" s="189"/>
      <c r="O157" s="190"/>
      <c r="P157" s="191"/>
      <c r="Q157" s="192"/>
      <c r="R157" s="221"/>
      <c r="S157" s="224"/>
      <c r="T157" s="193"/>
      <c r="U157" s="193"/>
      <c r="V157" s="194"/>
      <c r="W157" s="224"/>
      <c r="X157" s="193"/>
      <c r="Y157" s="194"/>
      <c r="Z157" s="217"/>
      <c r="AA157" s="193"/>
      <c r="AB157" s="194"/>
    </row>
    <row r="158" spans="2:32">
      <c r="B158" s="464">
        <v>16</v>
      </c>
      <c r="C158" s="481">
        <f>'Competition Analyzer'!C28</f>
        <v>0</v>
      </c>
      <c r="D158" s="484">
        <f>'Competition Analyzer'!D28</f>
        <v>0</v>
      </c>
      <c r="E158" s="487">
        <f>'Competition Analyzer'!E28</f>
        <v>0</v>
      </c>
      <c r="F158" s="484">
        <f>'Competition Analyzer'!AF25</f>
        <v>0</v>
      </c>
      <c r="G158" s="484">
        <f>'Competition Analyzer'!AF27</f>
        <v>0</v>
      </c>
      <c r="H158" s="161">
        <v>1</v>
      </c>
      <c r="I158" s="195"/>
      <c r="J158" s="196"/>
      <c r="K158" s="197"/>
      <c r="L158" s="198"/>
      <c r="M158" s="199"/>
      <c r="N158" s="200"/>
      <c r="O158" s="201"/>
      <c r="P158" s="202"/>
      <c r="Q158" s="203"/>
      <c r="R158" s="219"/>
      <c r="S158" s="222"/>
      <c r="T158" s="204"/>
      <c r="U158" s="204"/>
      <c r="V158" s="205"/>
      <c r="W158" s="222"/>
      <c r="X158" s="204"/>
      <c r="Y158" s="205"/>
      <c r="Z158" s="218"/>
      <c r="AA158" s="204"/>
      <c r="AB158" s="205"/>
    </row>
    <row r="159" spans="2:32">
      <c r="B159" s="465"/>
      <c r="C159" s="482"/>
      <c r="D159" s="485"/>
      <c r="E159" s="485"/>
      <c r="F159" s="485"/>
      <c r="G159" s="485"/>
      <c r="H159" s="159">
        <v>2</v>
      </c>
      <c r="I159" s="173"/>
      <c r="J159" s="174"/>
      <c r="K159" s="175"/>
      <c r="L159" s="176"/>
      <c r="M159" s="177"/>
      <c r="N159" s="178"/>
      <c r="O159" s="179"/>
      <c r="P159" s="180"/>
      <c r="Q159" s="181"/>
      <c r="R159" s="220"/>
      <c r="S159" s="223"/>
      <c r="T159" s="182"/>
      <c r="U159" s="182"/>
      <c r="V159" s="183"/>
      <c r="W159" s="223"/>
      <c r="X159" s="182"/>
      <c r="Y159" s="183"/>
      <c r="Z159" s="216"/>
      <c r="AA159" s="182"/>
      <c r="AB159" s="183"/>
    </row>
    <row r="160" spans="2:32">
      <c r="B160" s="465"/>
      <c r="C160" s="482"/>
      <c r="D160" s="485"/>
      <c r="E160" s="485"/>
      <c r="F160" s="485"/>
      <c r="G160" s="485"/>
      <c r="H160" s="159">
        <v>3</v>
      </c>
      <c r="I160" s="173"/>
      <c r="J160" s="174"/>
      <c r="K160" s="175"/>
      <c r="L160" s="176"/>
      <c r="M160" s="177"/>
      <c r="N160" s="178"/>
      <c r="O160" s="179"/>
      <c r="P160" s="180"/>
      <c r="Q160" s="181"/>
      <c r="R160" s="220"/>
      <c r="S160" s="223"/>
      <c r="T160" s="182"/>
      <c r="U160" s="182"/>
      <c r="V160" s="183"/>
      <c r="W160" s="223"/>
      <c r="X160" s="182"/>
      <c r="Y160" s="183"/>
      <c r="Z160" s="216"/>
      <c r="AA160" s="182"/>
      <c r="AB160" s="183"/>
    </row>
    <row r="161" spans="2:32">
      <c r="B161" s="465"/>
      <c r="C161" s="482"/>
      <c r="D161" s="485"/>
      <c r="E161" s="485"/>
      <c r="F161" s="485"/>
      <c r="G161" s="485"/>
      <c r="H161" s="159">
        <v>4</v>
      </c>
      <c r="I161" s="173"/>
      <c r="J161" s="174"/>
      <c r="K161" s="175"/>
      <c r="L161" s="176"/>
      <c r="M161" s="177"/>
      <c r="N161" s="178"/>
      <c r="O161" s="179"/>
      <c r="P161" s="180"/>
      <c r="Q161" s="181"/>
      <c r="R161" s="220"/>
      <c r="S161" s="223"/>
      <c r="T161" s="182"/>
      <c r="U161" s="182"/>
      <c r="V161" s="183"/>
      <c r="W161" s="223"/>
      <c r="X161" s="182"/>
      <c r="Y161" s="183"/>
      <c r="Z161" s="216"/>
      <c r="AA161" s="182"/>
      <c r="AB161" s="183"/>
    </row>
    <row r="162" spans="2:32">
      <c r="B162" s="465"/>
      <c r="C162" s="482"/>
      <c r="D162" s="485"/>
      <c r="E162" s="485"/>
      <c r="F162" s="485"/>
      <c r="G162" s="485"/>
      <c r="H162" s="159">
        <v>5</v>
      </c>
      <c r="I162" s="173"/>
      <c r="J162" s="174"/>
      <c r="K162" s="175"/>
      <c r="L162" s="176"/>
      <c r="M162" s="177"/>
      <c r="N162" s="178"/>
      <c r="O162" s="179"/>
      <c r="P162" s="180"/>
      <c r="Q162" s="181"/>
      <c r="R162" s="220"/>
      <c r="S162" s="223"/>
      <c r="T162" s="182"/>
      <c r="U162" s="182"/>
      <c r="V162" s="183"/>
      <c r="W162" s="223"/>
      <c r="X162" s="182"/>
      <c r="Y162" s="183"/>
      <c r="Z162" s="216"/>
      <c r="AA162" s="182"/>
      <c r="AB162" s="183"/>
    </row>
    <row r="163" spans="2:32">
      <c r="B163" s="465"/>
      <c r="C163" s="482"/>
      <c r="D163" s="485"/>
      <c r="E163" s="485"/>
      <c r="F163" s="485"/>
      <c r="G163" s="485"/>
      <c r="H163" s="159">
        <v>6</v>
      </c>
      <c r="I163" s="173"/>
      <c r="J163" s="174"/>
      <c r="K163" s="175"/>
      <c r="L163" s="176"/>
      <c r="M163" s="177"/>
      <c r="N163" s="178"/>
      <c r="O163" s="179"/>
      <c r="P163" s="180"/>
      <c r="Q163" s="181"/>
      <c r="R163" s="220"/>
      <c r="S163" s="223"/>
      <c r="T163" s="182"/>
      <c r="U163" s="182"/>
      <c r="V163" s="183"/>
      <c r="W163" s="223"/>
      <c r="X163" s="182"/>
      <c r="Y163" s="183"/>
      <c r="Z163" s="216"/>
      <c r="AA163" s="182"/>
      <c r="AB163" s="183"/>
      <c r="AF163" s="284">
        <f>F158+G158</f>
        <v>0</v>
      </c>
    </row>
    <row r="164" spans="2:32">
      <c r="B164" s="465"/>
      <c r="C164" s="482"/>
      <c r="D164" s="485"/>
      <c r="E164" s="485"/>
      <c r="F164" s="485"/>
      <c r="G164" s="485"/>
      <c r="H164" s="159">
        <v>7</v>
      </c>
      <c r="I164" s="173"/>
      <c r="J164" s="174"/>
      <c r="K164" s="175"/>
      <c r="L164" s="176"/>
      <c r="M164" s="177"/>
      <c r="N164" s="178"/>
      <c r="O164" s="179"/>
      <c r="P164" s="180"/>
      <c r="Q164" s="181"/>
      <c r="R164" s="220"/>
      <c r="S164" s="223"/>
      <c r="T164" s="182"/>
      <c r="U164" s="182"/>
      <c r="V164" s="183"/>
      <c r="W164" s="223"/>
      <c r="X164" s="182"/>
      <c r="Y164" s="183"/>
      <c r="Z164" s="216"/>
      <c r="AA164" s="182"/>
      <c r="AB164" s="183"/>
    </row>
    <row r="165" spans="2:32">
      <c r="B165" s="465"/>
      <c r="C165" s="482"/>
      <c r="D165" s="485"/>
      <c r="E165" s="485"/>
      <c r="F165" s="485"/>
      <c r="G165" s="485"/>
      <c r="H165" s="159">
        <v>8</v>
      </c>
      <c r="I165" s="173"/>
      <c r="J165" s="174"/>
      <c r="K165" s="175"/>
      <c r="L165" s="176"/>
      <c r="M165" s="177"/>
      <c r="N165" s="178"/>
      <c r="O165" s="179"/>
      <c r="P165" s="180"/>
      <c r="Q165" s="181"/>
      <c r="R165" s="220"/>
      <c r="S165" s="223"/>
      <c r="T165" s="182"/>
      <c r="U165" s="182"/>
      <c r="V165" s="183"/>
      <c r="W165" s="223"/>
      <c r="X165" s="182"/>
      <c r="Y165" s="183"/>
      <c r="Z165" s="216"/>
      <c r="AA165" s="182"/>
      <c r="AB165" s="183"/>
    </row>
    <row r="166" spans="2:32">
      <c r="B166" s="465"/>
      <c r="C166" s="482"/>
      <c r="D166" s="485"/>
      <c r="E166" s="485"/>
      <c r="F166" s="485"/>
      <c r="G166" s="485"/>
      <c r="H166" s="159">
        <v>9</v>
      </c>
      <c r="I166" s="173"/>
      <c r="J166" s="174"/>
      <c r="K166" s="175"/>
      <c r="L166" s="176"/>
      <c r="M166" s="177"/>
      <c r="N166" s="178"/>
      <c r="O166" s="179"/>
      <c r="P166" s="180"/>
      <c r="Q166" s="181"/>
      <c r="R166" s="220"/>
      <c r="S166" s="223"/>
      <c r="T166" s="182"/>
      <c r="U166" s="182"/>
      <c r="V166" s="183"/>
      <c r="W166" s="223"/>
      <c r="X166" s="182"/>
      <c r="Y166" s="183"/>
      <c r="Z166" s="216"/>
      <c r="AA166" s="182"/>
      <c r="AB166" s="183"/>
    </row>
    <row r="167" spans="2:32" ht="17" thickBot="1">
      <c r="B167" s="466"/>
      <c r="C167" s="483"/>
      <c r="D167" s="486"/>
      <c r="E167" s="486"/>
      <c r="F167" s="486"/>
      <c r="G167" s="486"/>
      <c r="H167" s="160">
        <v>10</v>
      </c>
      <c r="I167" s="184"/>
      <c r="J167" s="185"/>
      <c r="K167" s="186"/>
      <c r="L167" s="187"/>
      <c r="M167" s="188"/>
      <c r="N167" s="189"/>
      <c r="O167" s="190"/>
      <c r="P167" s="191"/>
      <c r="Q167" s="192"/>
      <c r="R167" s="221"/>
      <c r="S167" s="224"/>
      <c r="T167" s="193"/>
      <c r="U167" s="193"/>
      <c r="V167" s="194"/>
      <c r="W167" s="224"/>
      <c r="X167" s="193"/>
      <c r="Y167" s="194"/>
      <c r="Z167" s="217"/>
      <c r="AA167" s="193"/>
      <c r="AB167" s="194"/>
    </row>
    <row r="168" spans="2:32">
      <c r="B168" s="464">
        <v>17</v>
      </c>
      <c r="C168" s="478">
        <f>'Competition Analyzer'!C29</f>
        <v>0</v>
      </c>
      <c r="D168" s="474">
        <f>'Competition Analyzer'!D29</f>
        <v>0</v>
      </c>
      <c r="E168" s="477">
        <f>'Competition Analyzer'!E29</f>
        <v>0</v>
      </c>
      <c r="F168" s="474">
        <f>'Competition Analyzer'!AG25</f>
        <v>0</v>
      </c>
      <c r="G168" s="474">
        <f>'Competition Analyzer'!AG27</f>
        <v>0</v>
      </c>
      <c r="H168" s="229">
        <v>1</v>
      </c>
      <c r="I168" s="230"/>
      <c r="J168" s="231"/>
      <c r="K168" s="232"/>
      <c r="L168" s="233"/>
      <c r="M168" s="233"/>
      <c r="N168" s="234"/>
      <c r="O168" s="201"/>
      <c r="P168" s="202"/>
      <c r="Q168" s="203"/>
      <c r="R168" s="219"/>
      <c r="S168" s="222"/>
      <c r="T168" s="204"/>
      <c r="U168" s="204"/>
      <c r="V168" s="205"/>
      <c r="W168" s="222"/>
      <c r="X168" s="204"/>
      <c r="Y168" s="205"/>
      <c r="Z168" s="218"/>
      <c r="AA168" s="204"/>
      <c r="AB168" s="205"/>
    </row>
    <row r="169" spans="2:32">
      <c r="B169" s="465"/>
      <c r="C169" s="479"/>
      <c r="D169" s="475"/>
      <c r="E169" s="475"/>
      <c r="F169" s="475"/>
      <c r="G169" s="475"/>
      <c r="H169" s="162">
        <v>2</v>
      </c>
      <c r="I169" s="206"/>
      <c r="J169" s="207"/>
      <c r="K169" s="208"/>
      <c r="L169" s="209"/>
      <c r="M169" s="209"/>
      <c r="N169" s="210"/>
      <c r="O169" s="179"/>
      <c r="P169" s="180"/>
      <c r="Q169" s="181"/>
      <c r="R169" s="220"/>
      <c r="S169" s="223"/>
      <c r="T169" s="182"/>
      <c r="U169" s="182"/>
      <c r="V169" s="183"/>
      <c r="W169" s="223"/>
      <c r="X169" s="182"/>
      <c r="Y169" s="183"/>
      <c r="Z169" s="216"/>
      <c r="AA169" s="182"/>
      <c r="AB169" s="183"/>
    </row>
    <row r="170" spans="2:32">
      <c r="B170" s="465"/>
      <c r="C170" s="479"/>
      <c r="D170" s="475"/>
      <c r="E170" s="475"/>
      <c r="F170" s="475"/>
      <c r="G170" s="475"/>
      <c r="H170" s="162">
        <v>3</v>
      </c>
      <c r="I170" s="206"/>
      <c r="J170" s="207"/>
      <c r="K170" s="208"/>
      <c r="L170" s="209"/>
      <c r="M170" s="209"/>
      <c r="N170" s="210"/>
      <c r="O170" s="179"/>
      <c r="P170" s="180"/>
      <c r="Q170" s="181"/>
      <c r="R170" s="220"/>
      <c r="S170" s="223"/>
      <c r="T170" s="182"/>
      <c r="U170" s="182"/>
      <c r="V170" s="183"/>
      <c r="W170" s="223"/>
      <c r="X170" s="182"/>
      <c r="Y170" s="183"/>
      <c r="Z170" s="216"/>
      <c r="AA170" s="182"/>
      <c r="AB170" s="183"/>
    </row>
    <row r="171" spans="2:32">
      <c r="B171" s="465"/>
      <c r="C171" s="479"/>
      <c r="D171" s="475"/>
      <c r="E171" s="475"/>
      <c r="F171" s="475"/>
      <c r="G171" s="475"/>
      <c r="H171" s="162">
        <v>4</v>
      </c>
      <c r="I171" s="206"/>
      <c r="J171" s="207"/>
      <c r="K171" s="208"/>
      <c r="L171" s="209"/>
      <c r="M171" s="209"/>
      <c r="N171" s="210"/>
      <c r="O171" s="179"/>
      <c r="P171" s="180"/>
      <c r="Q171" s="181"/>
      <c r="R171" s="220"/>
      <c r="S171" s="223"/>
      <c r="T171" s="182"/>
      <c r="U171" s="182"/>
      <c r="V171" s="183"/>
      <c r="W171" s="223"/>
      <c r="X171" s="182"/>
      <c r="Y171" s="183"/>
      <c r="Z171" s="216"/>
      <c r="AA171" s="182"/>
      <c r="AB171" s="183"/>
    </row>
    <row r="172" spans="2:32">
      <c r="B172" s="465"/>
      <c r="C172" s="479"/>
      <c r="D172" s="475"/>
      <c r="E172" s="475"/>
      <c r="F172" s="475"/>
      <c r="G172" s="475"/>
      <c r="H172" s="162">
        <v>5</v>
      </c>
      <c r="I172" s="206"/>
      <c r="J172" s="207"/>
      <c r="K172" s="208"/>
      <c r="L172" s="209"/>
      <c r="M172" s="209"/>
      <c r="N172" s="210"/>
      <c r="O172" s="179"/>
      <c r="P172" s="180"/>
      <c r="Q172" s="181"/>
      <c r="R172" s="220"/>
      <c r="S172" s="223"/>
      <c r="T172" s="182"/>
      <c r="U172" s="182"/>
      <c r="V172" s="183"/>
      <c r="W172" s="223"/>
      <c r="X172" s="182"/>
      <c r="Y172" s="183"/>
      <c r="Z172" s="216"/>
      <c r="AA172" s="182"/>
      <c r="AB172" s="183"/>
    </row>
    <row r="173" spans="2:32">
      <c r="B173" s="465"/>
      <c r="C173" s="479"/>
      <c r="D173" s="475"/>
      <c r="E173" s="475"/>
      <c r="F173" s="475"/>
      <c r="G173" s="475"/>
      <c r="H173" s="162">
        <v>6</v>
      </c>
      <c r="I173" s="206"/>
      <c r="J173" s="207"/>
      <c r="K173" s="208"/>
      <c r="L173" s="209"/>
      <c r="M173" s="209"/>
      <c r="N173" s="210"/>
      <c r="O173" s="179"/>
      <c r="P173" s="180"/>
      <c r="Q173" s="181"/>
      <c r="R173" s="220"/>
      <c r="S173" s="223"/>
      <c r="T173" s="182"/>
      <c r="U173" s="182"/>
      <c r="V173" s="183"/>
      <c r="W173" s="223"/>
      <c r="X173" s="182"/>
      <c r="Y173" s="183"/>
      <c r="Z173" s="216"/>
      <c r="AA173" s="182"/>
      <c r="AB173" s="183"/>
      <c r="AF173" s="284">
        <f>F168+G168</f>
        <v>0</v>
      </c>
    </row>
    <row r="174" spans="2:32">
      <c r="B174" s="465"/>
      <c r="C174" s="479"/>
      <c r="D174" s="475"/>
      <c r="E174" s="475"/>
      <c r="F174" s="475"/>
      <c r="G174" s="475"/>
      <c r="H174" s="162">
        <v>7</v>
      </c>
      <c r="I174" s="206"/>
      <c r="J174" s="207"/>
      <c r="K174" s="208"/>
      <c r="L174" s="209"/>
      <c r="M174" s="209"/>
      <c r="N174" s="210"/>
      <c r="O174" s="179"/>
      <c r="P174" s="180"/>
      <c r="Q174" s="181"/>
      <c r="R174" s="220"/>
      <c r="S174" s="223"/>
      <c r="T174" s="182"/>
      <c r="U174" s="182"/>
      <c r="V174" s="183"/>
      <c r="W174" s="223"/>
      <c r="X174" s="182"/>
      <c r="Y174" s="183"/>
      <c r="Z174" s="216"/>
      <c r="AA174" s="182"/>
      <c r="AB174" s="183"/>
    </row>
    <row r="175" spans="2:32">
      <c r="B175" s="465"/>
      <c r="C175" s="479"/>
      <c r="D175" s="475"/>
      <c r="E175" s="475"/>
      <c r="F175" s="475"/>
      <c r="G175" s="475"/>
      <c r="H175" s="162">
        <v>8</v>
      </c>
      <c r="I175" s="206"/>
      <c r="J175" s="207"/>
      <c r="K175" s="208"/>
      <c r="L175" s="209"/>
      <c r="M175" s="209"/>
      <c r="N175" s="210"/>
      <c r="O175" s="179"/>
      <c r="P175" s="180"/>
      <c r="Q175" s="181"/>
      <c r="R175" s="220"/>
      <c r="S175" s="223"/>
      <c r="T175" s="182"/>
      <c r="U175" s="182"/>
      <c r="V175" s="183"/>
      <c r="W175" s="223"/>
      <c r="X175" s="182"/>
      <c r="Y175" s="183"/>
      <c r="Z175" s="216"/>
      <c r="AA175" s="182"/>
      <c r="AB175" s="183"/>
    </row>
    <row r="176" spans="2:32">
      <c r="B176" s="465"/>
      <c r="C176" s="479"/>
      <c r="D176" s="475"/>
      <c r="E176" s="475"/>
      <c r="F176" s="475"/>
      <c r="G176" s="475"/>
      <c r="H176" s="162">
        <v>9</v>
      </c>
      <c r="I176" s="206"/>
      <c r="J176" s="207"/>
      <c r="K176" s="208"/>
      <c r="L176" s="209"/>
      <c r="M176" s="209"/>
      <c r="N176" s="210"/>
      <c r="O176" s="179"/>
      <c r="P176" s="180"/>
      <c r="Q176" s="181"/>
      <c r="R176" s="220"/>
      <c r="S176" s="223"/>
      <c r="T176" s="182"/>
      <c r="U176" s="182"/>
      <c r="V176" s="183"/>
      <c r="W176" s="223"/>
      <c r="X176" s="182"/>
      <c r="Y176" s="183"/>
      <c r="Z176" s="216"/>
      <c r="AA176" s="182"/>
      <c r="AB176" s="183"/>
    </row>
    <row r="177" spans="2:32" ht="17" thickBot="1">
      <c r="B177" s="466"/>
      <c r="C177" s="480"/>
      <c r="D177" s="476"/>
      <c r="E177" s="476"/>
      <c r="F177" s="476"/>
      <c r="G177" s="476"/>
      <c r="H177" s="235">
        <v>10</v>
      </c>
      <c r="I177" s="211"/>
      <c r="J177" s="212"/>
      <c r="K177" s="213"/>
      <c r="L177" s="214"/>
      <c r="M177" s="214"/>
      <c r="N177" s="215"/>
      <c r="O177" s="190"/>
      <c r="P177" s="191"/>
      <c r="Q177" s="192"/>
      <c r="R177" s="221"/>
      <c r="S177" s="224"/>
      <c r="T177" s="193"/>
      <c r="U177" s="193"/>
      <c r="V177" s="194"/>
      <c r="W177" s="224"/>
      <c r="X177" s="193"/>
      <c r="Y177" s="194"/>
      <c r="Z177" s="217"/>
      <c r="AA177" s="193"/>
      <c r="AB177" s="194"/>
    </row>
    <row r="178" spans="2:32">
      <c r="B178" s="464">
        <v>18</v>
      </c>
      <c r="C178" s="478">
        <f>'Competition Analyzer'!C30</f>
        <v>0</v>
      </c>
      <c r="D178" s="474">
        <f>'Competition Analyzer'!D30</f>
        <v>0</v>
      </c>
      <c r="E178" s="477">
        <f>'Competition Analyzer'!E30</f>
        <v>0</v>
      </c>
      <c r="F178" s="474">
        <f>'Competition Analyzer'!AH25</f>
        <v>0</v>
      </c>
      <c r="G178" s="474">
        <f>'Competition Analyzer'!AH27</f>
        <v>0</v>
      </c>
      <c r="H178" s="229">
        <v>1</v>
      </c>
      <c r="I178" s="230"/>
      <c r="J178" s="231"/>
      <c r="K178" s="232"/>
      <c r="L178" s="233"/>
      <c r="M178" s="233"/>
      <c r="N178" s="234"/>
      <c r="O178" s="201"/>
      <c r="P178" s="202"/>
      <c r="Q178" s="203"/>
      <c r="R178" s="219"/>
      <c r="S178" s="222"/>
      <c r="T178" s="204"/>
      <c r="U178" s="204"/>
      <c r="V178" s="205"/>
      <c r="W178" s="222"/>
      <c r="X178" s="204"/>
      <c r="Y178" s="205"/>
      <c r="Z178" s="218"/>
      <c r="AA178" s="204"/>
      <c r="AB178" s="205"/>
    </row>
    <row r="179" spans="2:32">
      <c r="B179" s="465"/>
      <c r="C179" s="479"/>
      <c r="D179" s="475"/>
      <c r="E179" s="475"/>
      <c r="F179" s="475"/>
      <c r="G179" s="475"/>
      <c r="H179" s="162">
        <v>2</v>
      </c>
      <c r="I179" s="206"/>
      <c r="J179" s="207"/>
      <c r="K179" s="208"/>
      <c r="L179" s="209"/>
      <c r="M179" s="209"/>
      <c r="N179" s="210"/>
      <c r="O179" s="179"/>
      <c r="P179" s="180"/>
      <c r="Q179" s="181"/>
      <c r="R179" s="220"/>
      <c r="S179" s="223"/>
      <c r="T179" s="182"/>
      <c r="U179" s="182"/>
      <c r="V179" s="183"/>
      <c r="W179" s="223"/>
      <c r="X179" s="182"/>
      <c r="Y179" s="183"/>
      <c r="Z179" s="216"/>
      <c r="AA179" s="182"/>
      <c r="AB179" s="183"/>
    </row>
    <row r="180" spans="2:32">
      <c r="B180" s="465"/>
      <c r="C180" s="479"/>
      <c r="D180" s="475"/>
      <c r="E180" s="475"/>
      <c r="F180" s="475"/>
      <c r="G180" s="475"/>
      <c r="H180" s="162">
        <v>3</v>
      </c>
      <c r="I180" s="206"/>
      <c r="J180" s="207"/>
      <c r="K180" s="208"/>
      <c r="L180" s="209"/>
      <c r="M180" s="209"/>
      <c r="N180" s="210"/>
      <c r="O180" s="179"/>
      <c r="P180" s="180"/>
      <c r="Q180" s="181"/>
      <c r="R180" s="220"/>
      <c r="S180" s="223"/>
      <c r="T180" s="182"/>
      <c r="U180" s="182"/>
      <c r="V180" s="183"/>
      <c r="W180" s="223"/>
      <c r="X180" s="182"/>
      <c r="Y180" s="183"/>
      <c r="Z180" s="216"/>
      <c r="AA180" s="182"/>
      <c r="AB180" s="183"/>
    </row>
    <row r="181" spans="2:32">
      <c r="B181" s="465"/>
      <c r="C181" s="479"/>
      <c r="D181" s="475"/>
      <c r="E181" s="475"/>
      <c r="F181" s="475"/>
      <c r="G181" s="475"/>
      <c r="H181" s="162">
        <v>4</v>
      </c>
      <c r="I181" s="206"/>
      <c r="J181" s="207"/>
      <c r="K181" s="208"/>
      <c r="L181" s="209"/>
      <c r="M181" s="209"/>
      <c r="N181" s="210"/>
      <c r="O181" s="179"/>
      <c r="P181" s="180"/>
      <c r="Q181" s="181"/>
      <c r="R181" s="220"/>
      <c r="S181" s="223"/>
      <c r="T181" s="182"/>
      <c r="U181" s="182"/>
      <c r="V181" s="183"/>
      <c r="W181" s="223"/>
      <c r="X181" s="182"/>
      <c r="Y181" s="183"/>
      <c r="Z181" s="216"/>
      <c r="AA181" s="182"/>
      <c r="AB181" s="183"/>
      <c r="AF181" s="284">
        <f>F178+G178</f>
        <v>0</v>
      </c>
    </row>
    <row r="182" spans="2:32">
      <c r="B182" s="465"/>
      <c r="C182" s="479"/>
      <c r="D182" s="475"/>
      <c r="E182" s="475"/>
      <c r="F182" s="475"/>
      <c r="G182" s="475"/>
      <c r="H182" s="162">
        <v>5</v>
      </c>
      <c r="I182" s="206"/>
      <c r="J182" s="207"/>
      <c r="K182" s="208"/>
      <c r="L182" s="209"/>
      <c r="M182" s="209"/>
      <c r="N182" s="210"/>
      <c r="O182" s="179"/>
      <c r="P182" s="180"/>
      <c r="Q182" s="181"/>
      <c r="R182" s="220"/>
      <c r="S182" s="223"/>
      <c r="T182" s="182"/>
      <c r="U182" s="182"/>
      <c r="V182" s="183"/>
      <c r="W182" s="223"/>
      <c r="X182" s="182"/>
      <c r="Y182" s="183"/>
      <c r="Z182" s="216"/>
      <c r="AA182" s="182"/>
      <c r="AB182" s="183"/>
    </row>
    <row r="183" spans="2:32">
      <c r="B183" s="465"/>
      <c r="C183" s="479"/>
      <c r="D183" s="475"/>
      <c r="E183" s="475"/>
      <c r="F183" s="475"/>
      <c r="G183" s="475"/>
      <c r="H183" s="162">
        <v>6</v>
      </c>
      <c r="I183" s="206"/>
      <c r="J183" s="207"/>
      <c r="K183" s="208"/>
      <c r="L183" s="209"/>
      <c r="M183" s="209"/>
      <c r="N183" s="210"/>
      <c r="O183" s="179"/>
      <c r="P183" s="180"/>
      <c r="Q183" s="181"/>
      <c r="R183" s="220"/>
      <c r="S183" s="223"/>
      <c r="T183" s="182"/>
      <c r="U183" s="182"/>
      <c r="V183" s="183"/>
      <c r="W183" s="223"/>
      <c r="X183" s="182"/>
      <c r="Y183" s="183"/>
      <c r="Z183" s="216"/>
      <c r="AA183" s="182"/>
      <c r="AB183" s="183"/>
    </row>
    <row r="184" spans="2:32">
      <c r="B184" s="465"/>
      <c r="C184" s="479"/>
      <c r="D184" s="475"/>
      <c r="E184" s="475"/>
      <c r="F184" s="475"/>
      <c r="G184" s="475"/>
      <c r="H184" s="162">
        <v>7</v>
      </c>
      <c r="I184" s="206"/>
      <c r="J184" s="207"/>
      <c r="K184" s="208"/>
      <c r="L184" s="209"/>
      <c r="M184" s="209"/>
      <c r="N184" s="210"/>
      <c r="O184" s="179"/>
      <c r="P184" s="180"/>
      <c r="Q184" s="181"/>
      <c r="R184" s="220"/>
      <c r="S184" s="223"/>
      <c r="T184" s="182"/>
      <c r="U184" s="182"/>
      <c r="V184" s="183"/>
      <c r="W184" s="223"/>
      <c r="X184" s="182"/>
      <c r="Y184" s="183"/>
      <c r="Z184" s="216"/>
      <c r="AA184" s="182"/>
      <c r="AB184" s="183"/>
    </row>
    <row r="185" spans="2:32">
      <c r="B185" s="465"/>
      <c r="C185" s="479"/>
      <c r="D185" s="475"/>
      <c r="E185" s="475"/>
      <c r="F185" s="475"/>
      <c r="G185" s="475"/>
      <c r="H185" s="162">
        <v>8</v>
      </c>
      <c r="I185" s="206"/>
      <c r="J185" s="207"/>
      <c r="K185" s="208"/>
      <c r="L185" s="209"/>
      <c r="M185" s="209"/>
      <c r="N185" s="210"/>
      <c r="O185" s="179"/>
      <c r="P185" s="180"/>
      <c r="Q185" s="181"/>
      <c r="R185" s="220"/>
      <c r="S185" s="223"/>
      <c r="T185" s="182"/>
      <c r="U185" s="182"/>
      <c r="V185" s="183"/>
      <c r="W185" s="223"/>
      <c r="X185" s="182"/>
      <c r="Y185" s="183"/>
      <c r="Z185" s="216"/>
      <c r="AA185" s="182"/>
      <c r="AB185" s="183"/>
    </row>
    <row r="186" spans="2:32">
      <c r="B186" s="465"/>
      <c r="C186" s="479"/>
      <c r="D186" s="475"/>
      <c r="E186" s="475"/>
      <c r="F186" s="475"/>
      <c r="G186" s="475"/>
      <c r="H186" s="162">
        <v>9</v>
      </c>
      <c r="I186" s="206"/>
      <c r="J186" s="207"/>
      <c r="K186" s="208"/>
      <c r="L186" s="209"/>
      <c r="M186" s="209"/>
      <c r="N186" s="210"/>
      <c r="O186" s="179"/>
      <c r="P186" s="180"/>
      <c r="Q186" s="181"/>
      <c r="R186" s="220"/>
      <c r="S186" s="223"/>
      <c r="T186" s="182"/>
      <c r="U186" s="182"/>
      <c r="V186" s="183"/>
      <c r="W186" s="223"/>
      <c r="X186" s="182"/>
      <c r="Y186" s="183"/>
      <c r="Z186" s="216"/>
      <c r="AA186" s="182"/>
      <c r="AB186" s="183"/>
    </row>
    <row r="187" spans="2:32" ht="17" thickBot="1">
      <c r="B187" s="466"/>
      <c r="C187" s="480"/>
      <c r="D187" s="476"/>
      <c r="E187" s="476"/>
      <c r="F187" s="476"/>
      <c r="G187" s="476"/>
      <c r="H187" s="235">
        <v>10</v>
      </c>
      <c r="I187" s="211"/>
      <c r="J187" s="212"/>
      <c r="K187" s="213"/>
      <c r="L187" s="214"/>
      <c r="M187" s="214"/>
      <c r="N187" s="215"/>
      <c r="O187" s="190"/>
      <c r="P187" s="191"/>
      <c r="Q187" s="192"/>
      <c r="R187" s="221"/>
      <c r="S187" s="224"/>
      <c r="T187" s="193"/>
      <c r="U187" s="193"/>
      <c r="V187" s="194"/>
      <c r="W187" s="224"/>
      <c r="X187" s="193"/>
      <c r="Y187" s="194"/>
      <c r="Z187" s="217"/>
      <c r="AA187" s="193"/>
      <c r="AB187" s="194"/>
    </row>
    <row r="188" spans="2:32">
      <c r="B188" s="464">
        <v>19</v>
      </c>
      <c r="C188" s="478">
        <f>'Competition Analyzer'!C31</f>
        <v>0</v>
      </c>
      <c r="D188" s="474">
        <f>'Competition Analyzer'!D31</f>
        <v>0</v>
      </c>
      <c r="E188" s="477">
        <f>'Competition Analyzer'!E31</f>
        <v>0</v>
      </c>
      <c r="F188" s="474">
        <f>'Competition Analyzer'!AI25</f>
        <v>0</v>
      </c>
      <c r="G188" s="474">
        <f>'Competition Analyzer'!AI27</f>
        <v>0</v>
      </c>
      <c r="H188" s="229">
        <v>1</v>
      </c>
      <c r="I188" s="230"/>
      <c r="J188" s="231"/>
      <c r="K188" s="232"/>
      <c r="L188" s="233"/>
      <c r="M188" s="233"/>
      <c r="N188" s="234"/>
      <c r="O188" s="201"/>
      <c r="P188" s="202"/>
      <c r="Q188" s="203"/>
      <c r="R188" s="219"/>
      <c r="S188" s="222"/>
      <c r="T188" s="204"/>
      <c r="U188" s="204"/>
      <c r="V188" s="205"/>
      <c r="W188" s="222"/>
      <c r="X188" s="204"/>
      <c r="Y188" s="205"/>
      <c r="Z188" s="218"/>
      <c r="AA188" s="204"/>
      <c r="AB188" s="205"/>
    </row>
    <row r="189" spans="2:32">
      <c r="B189" s="465"/>
      <c r="C189" s="479"/>
      <c r="D189" s="475"/>
      <c r="E189" s="475"/>
      <c r="F189" s="475"/>
      <c r="G189" s="475"/>
      <c r="H189" s="162">
        <v>2</v>
      </c>
      <c r="I189" s="206"/>
      <c r="J189" s="207"/>
      <c r="K189" s="208"/>
      <c r="L189" s="209"/>
      <c r="M189" s="209"/>
      <c r="N189" s="210"/>
      <c r="O189" s="179"/>
      <c r="P189" s="180"/>
      <c r="Q189" s="181"/>
      <c r="R189" s="220"/>
      <c r="S189" s="223"/>
      <c r="T189" s="182"/>
      <c r="U189" s="182"/>
      <c r="V189" s="183"/>
      <c r="W189" s="223"/>
      <c r="X189" s="182"/>
      <c r="Y189" s="183"/>
      <c r="Z189" s="216"/>
      <c r="AA189" s="182"/>
      <c r="AB189" s="183"/>
    </row>
    <row r="190" spans="2:32">
      <c r="B190" s="465"/>
      <c r="C190" s="479"/>
      <c r="D190" s="475"/>
      <c r="E190" s="475"/>
      <c r="F190" s="475"/>
      <c r="G190" s="475"/>
      <c r="H190" s="162">
        <v>3</v>
      </c>
      <c r="I190" s="206"/>
      <c r="J190" s="207"/>
      <c r="K190" s="208"/>
      <c r="L190" s="209"/>
      <c r="M190" s="209"/>
      <c r="N190" s="210"/>
      <c r="O190" s="179"/>
      <c r="P190" s="180"/>
      <c r="Q190" s="181"/>
      <c r="R190" s="220"/>
      <c r="S190" s="223"/>
      <c r="T190" s="182"/>
      <c r="U190" s="182"/>
      <c r="V190" s="183"/>
      <c r="W190" s="223"/>
      <c r="X190" s="182"/>
      <c r="Y190" s="183"/>
      <c r="Z190" s="216"/>
      <c r="AA190" s="182"/>
      <c r="AB190" s="183"/>
    </row>
    <row r="191" spans="2:32">
      <c r="B191" s="465"/>
      <c r="C191" s="479"/>
      <c r="D191" s="475"/>
      <c r="E191" s="475"/>
      <c r="F191" s="475"/>
      <c r="G191" s="475"/>
      <c r="H191" s="162">
        <v>4</v>
      </c>
      <c r="I191" s="206"/>
      <c r="J191" s="207"/>
      <c r="K191" s="208"/>
      <c r="L191" s="209"/>
      <c r="M191" s="209"/>
      <c r="N191" s="210"/>
      <c r="O191" s="179"/>
      <c r="P191" s="180"/>
      <c r="Q191" s="181"/>
      <c r="R191" s="220"/>
      <c r="S191" s="223"/>
      <c r="T191" s="182"/>
      <c r="U191" s="182"/>
      <c r="V191" s="183"/>
      <c r="W191" s="223"/>
      <c r="X191" s="182"/>
      <c r="Y191" s="183"/>
      <c r="Z191" s="216"/>
      <c r="AA191" s="182"/>
      <c r="AB191" s="183"/>
    </row>
    <row r="192" spans="2:32">
      <c r="B192" s="465"/>
      <c r="C192" s="479"/>
      <c r="D192" s="475"/>
      <c r="E192" s="475"/>
      <c r="F192" s="475"/>
      <c r="G192" s="475"/>
      <c r="H192" s="162">
        <v>5</v>
      </c>
      <c r="I192" s="206"/>
      <c r="J192" s="207"/>
      <c r="K192" s="208"/>
      <c r="L192" s="209"/>
      <c r="M192" s="209"/>
      <c r="N192" s="210"/>
      <c r="O192" s="179"/>
      <c r="P192" s="180"/>
      <c r="Q192" s="181"/>
      <c r="R192" s="220"/>
      <c r="S192" s="223"/>
      <c r="T192" s="182"/>
      <c r="U192" s="182"/>
      <c r="V192" s="183"/>
      <c r="W192" s="223"/>
      <c r="X192" s="182"/>
      <c r="Y192" s="183"/>
      <c r="Z192" s="216"/>
      <c r="AA192" s="182"/>
      <c r="AB192" s="183"/>
    </row>
    <row r="193" spans="2:32">
      <c r="B193" s="465"/>
      <c r="C193" s="479"/>
      <c r="D193" s="475"/>
      <c r="E193" s="475"/>
      <c r="F193" s="475"/>
      <c r="G193" s="475"/>
      <c r="H193" s="162">
        <v>6</v>
      </c>
      <c r="I193" s="206"/>
      <c r="J193" s="207"/>
      <c r="K193" s="208"/>
      <c r="L193" s="209"/>
      <c r="M193" s="209"/>
      <c r="N193" s="210"/>
      <c r="O193" s="179"/>
      <c r="P193" s="180"/>
      <c r="Q193" s="181"/>
      <c r="R193" s="220"/>
      <c r="S193" s="223"/>
      <c r="T193" s="182"/>
      <c r="U193" s="182"/>
      <c r="V193" s="183"/>
      <c r="W193" s="223"/>
      <c r="X193" s="182"/>
      <c r="Y193" s="183"/>
      <c r="Z193" s="216"/>
      <c r="AA193" s="182"/>
      <c r="AB193" s="183"/>
    </row>
    <row r="194" spans="2:32">
      <c r="B194" s="465"/>
      <c r="C194" s="479"/>
      <c r="D194" s="475"/>
      <c r="E194" s="475"/>
      <c r="F194" s="475"/>
      <c r="G194" s="475"/>
      <c r="H194" s="162">
        <v>7</v>
      </c>
      <c r="I194" s="206"/>
      <c r="J194" s="207"/>
      <c r="K194" s="208"/>
      <c r="L194" s="209"/>
      <c r="M194" s="209"/>
      <c r="N194" s="210"/>
      <c r="O194" s="179"/>
      <c r="P194" s="180"/>
      <c r="Q194" s="181"/>
      <c r="R194" s="220"/>
      <c r="S194" s="223"/>
      <c r="T194" s="182"/>
      <c r="U194" s="182"/>
      <c r="V194" s="183"/>
      <c r="W194" s="223"/>
      <c r="X194" s="182"/>
      <c r="Y194" s="183"/>
      <c r="Z194" s="216"/>
      <c r="AA194" s="182"/>
      <c r="AB194" s="183"/>
      <c r="AF194">
        <f>F188*G188</f>
        <v>0</v>
      </c>
    </row>
    <row r="195" spans="2:32">
      <c r="B195" s="465"/>
      <c r="C195" s="479"/>
      <c r="D195" s="475"/>
      <c r="E195" s="475"/>
      <c r="F195" s="475"/>
      <c r="G195" s="475"/>
      <c r="H195" s="162">
        <v>8</v>
      </c>
      <c r="I195" s="206"/>
      <c r="J195" s="207"/>
      <c r="K195" s="208"/>
      <c r="L195" s="209"/>
      <c r="M195" s="209"/>
      <c r="N195" s="210"/>
      <c r="O195" s="179"/>
      <c r="P195" s="180"/>
      <c r="Q195" s="181"/>
      <c r="R195" s="220"/>
      <c r="S195" s="223"/>
      <c r="T195" s="182"/>
      <c r="U195" s="182"/>
      <c r="V195" s="183"/>
      <c r="W195" s="223"/>
      <c r="X195" s="182"/>
      <c r="Y195" s="183"/>
      <c r="Z195" s="216"/>
      <c r="AA195" s="182"/>
      <c r="AB195" s="183"/>
    </row>
    <row r="196" spans="2:32">
      <c r="B196" s="465"/>
      <c r="C196" s="479"/>
      <c r="D196" s="475"/>
      <c r="E196" s="475"/>
      <c r="F196" s="475"/>
      <c r="G196" s="475"/>
      <c r="H196" s="162">
        <v>9</v>
      </c>
      <c r="I196" s="206"/>
      <c r="J196" s="207"/>
      <c r="K196" s="208"/>
      <c r="L196" s="209"/>
      <c r="M196" s="209"/>
      <c r="N196" s="210"/>
      <c r="O196" s="179"/>
      <c r="P196" s="180"/>
      <c r="Q196" s="181"/>
      <c r="R196" s="220"/>
      <c r="S196" s="223"/>
      <c r="T196" s="182"/>
      <c r="U196" s="182"/>
      <c r="V196" s="183"/>
      <c r="W196" s="223"/>
      <c r="X196" s="182"/>
      <c r="Y196" s="183"/>
      <c r="Z196" s="216"/>
      <c r="AA196" s="182"/>
      <c r="AB196" s="183"/>
    </row>
    <row r="197" spans="2:32" ht="17" thickBot="1">
      <c r="B197" s="466"/>
      <c r="C197" s="480"/>
      <c r="D197" s="476"/>
      <c r="E197" s="476"/>
      <c r="F197" s="476"/>
      <c r="G197" s="476"/>
      <c r="H197" s="235">
        <v>10</v>
      </c>
      <c r="I197" s="211"/>
      <c r="J197" s="212"/>
      <c r="K197" s="213"/>
      <c r="L197" s="214"/>
      <c r="M197" s="214"/>
      <c r="N197" s="215"/>
      <c r="O197" s="190"/>
      <c r="P197" s="191"/>
      <c r="Q197" s="192"/>
      <c r="R197" s="221"/>
      <c r="S197" s="224"/>
      <c r="T197" s="193"/>
      <c r="U197" s="193"/>
      <c r="V197" s="194"/>
      <c r="W197" s="224"/>
      <c r="X197" s="193"/>
      <c r="Y197" s="194"/>
      <c r="Z197" s="217"/>
      <c r="AA197" s="193"/>
      <c r="AB197" s="194"/>
    </row>
    <row r="198" spans="2:32">
      <c r="B198" s="464">
        <v>20</v>
      </c>
      <c r="C198" s="478">
        <f>'Competition Analyzer'!C32</f>
        <v>0</v>
      </c>
      <c r="D198" s="474">
        <f>'Competition Analyzer'!D32</f>
        <v>0</v>
      </c>
      <c r="E198" s="477">
        <f>'Competition Analyzer'!E32</f>
        <v>0</v>
      </c>
      <c r="F198" s="474">
        <f>'Competition Analyzer'!AJ25</f>
        <v>0</v>
      </c>
      <c r="G198" s="474">
        <f>'Competition Analyzer'!AJ27</f>
        <v>0</v>
      </c>
      <c r="H198" s="229">
        <v>1</v>
      </c>
      <c r="I198" s="230"/>
      <c r="J198" s="231"/>
      <c r="K198" s="232"/>
      <c r="L198" s="233"/>
      <c r="M198" s="233"/>
      <c r="N198" s="234"/>
      <c r="O198" s="201"/>
      <c r="P198" s="202"/>
      <c r="Q198" s="203"/>
      <c r="R198" s="219"/>
      <c r="S198" s="222"/>
      <c r="T198" s="204"/>
      <c r="U198" s="204"/>
      <c r="V198" s="205"/>
      <c r="W198" s="222"/>
      <c r="X198" s="204"/>
      <c r="Y198" s="205"/>
      <c r="Z198" s="218"/>
      <c r="AA198" s="204"/>
      <c r="AB198" s="205"/>
    </row>
    <row r="199" spans="2:32">
      <c r="B199" s="465"/>
      <c r="C199" s="479"/>
      <c r="D199" s="475"/>
      <c r="E199" s="475"/>
      <c r="F199" s="475"/>
      <c r="G199" s="475"/>
      <c r="H199" s="162">
        <v>2</v>
      </c>
      <c r="I199" s="206"/>
      <c r="J199" s="207"/>
      <c r="K199" s="208"/>
      <c r="L199" s="209"/>
      <c r="M199" s="209"/>
      <c r="N199" s="210"/>
      <c r="O199" s="179"/>
      <c r="P199" s="180"/>
      <c r="Q199" s="181"/>
      <c r="R199" s="220"/>
      <c r="S199" s="223"/>
      <c r="T199" s="182"/>
      <c r="U199" s="182"/>
      <c r="V199" s="183"/>
      <c r="W199" s="223"/>
      <c r="X199" s="182"/>
      <c r="Y199" s="183"/>
      <c r="Z199" s="216"/>
      <c r="AA199" s="182"/>
      <c r="AB199" s="183"/>
      <c r="AF199" s="132"/>
    </row>
    <row r="200" spans="2:32">
      <c r="B200" s="465"/>
      <c r="C200" s="479"/>
      <c r="D200" s="475"/>
      <c r="E200" s="475"/>
      <c r="F200" s="475"/>
      <c r="G200" s="475"/>
      <c r="H200" s="162">
        <v>3</v>
      </c>
      <c r="I200" s="206"/>
      <c r="J200" s="207"/>
      <c r="K200" s="208"/>
      <c r="L200" s="209"/>
      <c r="M200" s="209"/>
      <c r="N200" s="210"/>
      <c r="O200" s="179"/>
      <c r="P200" s="180"/>
      <c r="Q200" s="181"/>
      <c r="R200" s="220"/>
      <c r="S200" s="223"/>
      <c r="T200" s="182"/>
      <c r="U200" s="182"/>
      <c r="V200" s="183"/>
      <c r="W200" s="223"/>
      <c r="X200" s="182"/>
      <c r="Y200" s="183"/>
      <c r="Z200" s="216"/>
      <c r="AA200" s="182"/>
      <c r="AB200" s="183"/>
      <c r="AF200" s="132"/>
    </row>
    <row r="201" spans="2:32">
      <c r="B201" s="465"/>
      <c r="C201" s="479"/>
      <c r="D201" s="475"/>
      <c r="E201" s="475"/>
      <c r="F201" s="475"/>
      <c r="G201" s="475"/>
      <c r="H201" s="162">
        <v>4</v>
      </c>
      <c r="I201" s="206"/>
      <c r="J201" s="207"/>
      <c r="K201" s="208"/>
      <c r="L201" s="209"/>
      <c r="M201" s="209"/>
      <c r="N201" s="210"/>
      <c r="O201" s="179"/>
      <c r="P201" s="180"/>
      <c r="Q201" s="181"/>
      <c r="R201" s="220"/>
      <c r="S201" s="223"/>
      <c r="T201" s="182"/>
      <c r="U201" s="182"/>
      <c r="V201" s="183"/>
      <c r="W201" s="223"/>
      <c r="X201" s="182"/>
      <c r="Y201" s="183"/>
      <c r="Z201" s="216"/>
      <c r="AA201" s="182"/>
      <c r="AB201" s="183"/>
      <c r="AF201" s="132"/>
    </row>
    <row r="202" spans="2:32">
      <c r="B202" s="465"/>
      <c r="C202" s="479"/>
      <c r="D202" s="475"/>
      <c r="E202" s="475"/>
      <c r="F202" s="475"/>
      <c r="G202" s="475"/>
      <c r="H202" s="162">
        <v>5</v>
      </c>
      <c r="I202" s="206"/>
      <c r="J202" s="207"/>
      <c r="K202" s="208"/>
      <c r="L202" s="209"/>
      <c r="M202" s="209"/>
      <c r="N202" s="210"/>
      <c r="O202" s="179"/>
      <c r="P202" s="180"/>
      <c r="Q202" s="181"/>
      <c r="R202" s="220"/>
      <c r="S202" s="223"/>
      <c r="T202" s="182"/>
      <c r="U202" s="182"/>
      <c r="V202" s="183"/>
      <c r="W202" s="223"/>
      <c r="X202" s="182"/>
      <c r="Y202" s="183"/>
      <c r="Z202" s="216"/>
      <c r="AA202" s="182"/>
      <c r="AB202" s="183"/>
      <c r="AF202" s="132"/>
    </row>
    <row r="203" spans="2:32">
      <c r="B203" s="465"/>
      <c r="C203" s="479"/>
      <c r="D203" s="475"/>
      <c r="E203" s="475"/>
      <c r="F203" s="475"/>
      <c r="G203" s="475"/>
      <c r="H203" s="162">
        <v>6</v>
      </c>
      <c r="I203" s="206"/>
      <c r="J203" s="207"/>
      <c r="K203" s="208"/>
      <c r="L203" s="209"/>
      <c r="M203" s="209"/>
      <c r="N203" s="210"/>
      <c r="O203" s="179"/>
      <c r="P203" s="180"/>
      <c r="Q203" s="181"/>
      <c r="R203" s="220"/>
      <c r="S203" s="223"/>
      <c r="T203" s="182"/>
      <c r="U203" s="182"/>
      <c r="V203" s="183"/>
      <c r="W203" s="223"/>
      <c r="X203" s="182"/>
      <c r="Y203" s="183"/>
      <c r="Z203" s="216"/>
      <c r="AA203" s="182"/>
      <c r="AB203" s="183"/>
      <c r="AF203" s="132"/>
    </row>
    <row r="204" spans="2:32">
      <c r="B204" s="465"/>
      <c r="C204" s="479"/>
      <c r="D204" s="475"/>
      <c r="E204" s="475"/>
      <c r="F204" s="475"/>
      <c r="G204" s="475"/>
      <c r="H204" s="162">
        <v>7</v>
      </c>
      <c r="I204" s="206"/>
      <c r="J204" s="207"/>
      <c r="K204" s="208"/>
      <c r="L204" s="209"/>
      <c r="M204" s="209"/>
      <c r="N204" s="210"/>
      <c r="O204" s="179"/>
      <c r="P204" s="180"/>
      <c r="Q204" s="181"/>
      <c r="R204" s="220"/>
      <c r="S204" s="223"/>
      <c r="T204" s="182"/>
      <c r="U204" s="182"/>
      <c r="V204" s="183"/>
      <c r="W204" s="223"/>
      <c r="X204" s="182"/>
      <c r="Y204" s="183"/>
      <c r="Z204" s="216"/>
      <c r="AA204" s="182"/>
      <c r="AB204" s="183"/>
      <c r="AF204" s="285">
        <f>F198+G198</f>
        <v>0</v>
      </c>
    </row>
    <row r="205" spans="2:32">
      <c r="B205" s="465"/>
      <c r="C205" s="479"/>
      <c r="D205" s="475"/>
      <c r="E205" s="475"/>
      <c r="F205" s="475"/>
      <c r="G205" s="475"/>
      <c r="H205" s="162">
        <v>8</v>
      </c>
      <c r="I205" s="206"/>
      <c r="J205" s="207"/>
      <c r="K205" s="208"/>
      <c r="L205" s="209"/>
      <c r="M205" s="209"/>
      <c r="N205" s="210"/>
      <c r="O205" s="179"/>
      <c r="P205" s="180"/>
      <c r="Q205" s="181"/>
      <c r="R205" s="220"/>
      <c r="S205" s="223"/>
      <c r="T205" s="182"/>
      <c r="U205" s="182"/>
      <c r="V205" s="183"/>
      <c r="W205" s="223"/>
      <c r="X205" s="182"/>
      <c r="Y205" s="183"/>
      <c r="Z205" s="216"/>
      <c r="AA205" s="182"/>
      <c r="AB205" s="183"/>
      <c r="AF205" s="132"/>
    </row>
    <row r="206" spans="2:32">
      <c r="B206" s="465"/>
      <c r="C206" s="479"/>
      <c r="D206" s="475"/>
      <c r="E206" s="475"/>
      <c r="F206" s="475"/>
      <c r="G206" s="475"/>
      <c r="H206" s="162">
        <v>9</v>
      </c>
      <c r="I206" s="206"/>
      <c r="J206" s="207"/>
      <c r="K206" s="208"/>
      <c r="L206" s="209"/>
      <c r="M206" s="209"/>
      <c r="N206" s="210"/>
      <c r="O206" s="179"/>
      <c r="P206" s="180"/>
      <c r="Q206" s="181"/>
      <c r="R206" s="220"/>
      <c r="S206" s="223"/>
      <c r="T206" s="182"/>
      <c r="U206" s="182"/>
      <c r="V206" s="183"/>
      <c r="W206" s="223"/>
      <c r="X206" s="182"/>
      <c r="Y206" s="183"/>
      <c r="Z206" s="216"/>
      <c r="AA206" s="182"/>
      <c r="AB206" s="183"/>
      <c r="AF206" s="132"/>
    </row>
    <row r="207" spans="2:32" ht="17" thickBot="1">
      <c r="B207" s="466"/>
      <c r="C207" s="480"/>
      <c r="D207" s="476"/>
      <c r="E207" s="476"/>
      <c r="F207" s="476"/>
      <c r="G207" s="476"/>
      <c r="H207" s="235">
        <v>10</v>
      </c>
      <c r="I207" s="211"/>
      <c r="J207" s="212"/>
      <c r="K207" s="213"/>
      <c r="L207" s="214"/>
      <c r="M207" s="214"/>
      <c r="N207" s="215"/>
      <c r="O207" s="190"/>
      <c r="P207" s="191"/>
      <c r="Q207" s="192"/>
      <c r="R207" s="221"/>
      <c r="S207" s="224"/>
      <c r="T207" s="193"/>
      <c r="U207" s="193"/>
      <c r="V207" s="194"/>
      <c r="W207" s="224"/>
      <c r="X207" s="193"/>
      <c r="Y207" s="194"/>
      <c r="Z207" s="217"/>
      <c r="AA207" s="193"/>
      <c r="AB207" s="194"/>
      <c r="AF207" s="132"/>
    </row>
    <row r="208" spans="2:32">
      <c r="O208" s="139"/>
      <c r="AF208" s="132"/>
    </row>
    <row r="209" spans="32:32">
      <c r="AF209" s="132"/>
    </row>
    <row r="210" spans="32:32">
      <c r="AF210" s="132"/>
    </row>
  </sheetData>
  <sheetProtection algorithmName="SHA-512" hashValue="jdL2UFT6VplUlvI2HfIpGb0LeUjw6Vu/4kBGLbCL0VMWV+idoaDV+K4MWG2gLO3MCpdsTNuvCRwAlTY+RyQkzg==" saltValue="dttXe4Mb6J4LML4GKJx3tQ==" spinCount="100000" sheet="1" objects="1" scenarios="1" selectLockedCells="1"/>
  <mergeCells count="146">
    <mergeCell ref="B3:H4"/>
    <mergeCell ref="L4:M4"/>
    <mergeCell ref="AA5:AA6"/>
    <mergeCell ref="AB5:AB6"/>
    <mergeCell ref="R5:R6"/>
    <mergeCell ref="Z5:Z6"/>
    <mergeCell ref="O5:P5"/>
    <mergeCell ref="K1:M1"/>
    <mergeCell ref="K2:M2"/>
    <mergeCell ref="K3:M3"/>
    <mergeCell ref="W5:Y5"/>
    <mergeCell ref="S5:V5"/>
    <mergeCell ref="Q5:Q6"/>
    <mergeCell ref="B5:B7"/>
    <mergeCell ref="G7:H7"/>
    <mergeCell ref="C5:C6"/>
    <mergeCell ref="D5:D6"/>
    <mergeCell ref="E5:E6"/>
    <mergeCell ref="F5:F6"/>
    <mergeCell ref="G5:G6"/>
    <mergeCell ref="H5:H6"/>
    <mergeCell ref="G58:G67"/>
    <mergeCell ref="D38:D47"/>
    <mergeCell ref="E38:E47"/>
    <mergeCell ref="F38:F47"/>
    <mergeCell ref="G38:G47"/>
    <mergeCell ref="F28:F37"/>
    <mergeCell ref="G28:G37"/>
    <mergeCell ref="I5:K5"/>
    <mergeCell ref="L5:N5"/>
    <mergeCell ref="F48:F57"/>
    <mergeCell ref="G48:G57"/>
    <mergeCell ref="F58:F67"/>
    <mergeCell ref="B38:B47"/>
    <mergeCell ref="B48:B57"/>
    <mergeCell ref="C38:C47"/>
    <mergeCell ref="C48:C57"/>
    <mergeCell ref="C8:C17"/>
    <mergeCell ref="D8:D17"/>
    <mergeCell ref="E8:E17"/>
    <mergeCell ref="G8:G17"/>
    <mergeCell ref="F8:F17"/>
    <mergeCell ref="D28:D37"/>
    <mergeCell ref="E28:E37"/>
    <mergeCell ref="C18:C27"/>
    <mergeCell ref="D18:D27"/>
    <mergeCell ref="E18:E27"/>
    <mergeCell ref="F18:F27"/>
    <mergeCell ref="G18:G27"/>
    <mergeCell ref="C28:C37"/>
    <mergeCell ref="B8:B17"/>
    <mergeCell ref="B18:B27"/>
    <mergeCell ref="B28:B37"/>
    <mergeCell ref="B58:B67"/>
    <mergeCell ref="B68:B77"/>
    <mergeCell ref="C68:C77"/>
    <mergeCell ref="D68:D77"/>
    <mergeCell ref="E68:E77"/>
    <mergeCell ref="D48:D57"/>
    <mergeCell ref="E48:E57"/>
    <mergeCell ref="C58:C67"/>
    <mergeCell ref="D58:D67"/>
    <mergeCell ref="E58:E67"/>
    <mergeCell ref="B88:B97"/>
    <mergeCell ref="C88:C97"/>
    <mergeCell ref="D88:D97"/>
    <mergeCell ref="E88:E97"/>
    <mergeCell ref="F88:F97"/>
    <mergeCell ref="G88:G97"/>
    <mergeCell ref="G68:G77"/>
    <mergeCell ref="B78:B87"/>
    <mergeCell ref="C78:C87"/>
    <mergeCell ref="D78:D87"/>
    <mergeCell ref="E78:E87"/>
    <mergeCell ref="F78:F87"/>
    <mergeCell ref="G78:G87"/>
    <mergeCell ref="F68:F77"/>
    <mergeCell ref="B98:B107"/>
    <mergeCell ref="C98:C107"/>
    <mergeCell ref="D98:D107"/>
    <mergeCell ref="E98:E107"/>
    <mergeCell ref="F98:F107"/>
    <mergeCell ref="G98:G107"/>
    <mergeCell ref="B108:B117"/>
    <mergeCell ref="C108:C117"/>
    <mergeCell ref="D108:D117"/>
    <mergeCell ref="E108:E117"/>
    <mergeCell ref="F108:F117"/>
    <mergeCell ref="G108:G117"/>
    <mergeCell ref="C118:C127"/>
    <mergeCell ref="D118:D127"/>
    <mergeCell ref="E118:E127"/>
    <mergeCell ref="F118:F127"/>
    <mergeCell ref="G118:G127"/>
    <mergeCell ref="B128:B137"/>
    <mergeCell ref="C128:C137"/>
    <mergeCell ref="D128:D137"/>
    <mergeCell ref="E128:E137"/>
    <mergeCell ref="F128:F137"/>
    <mergeCell ref="G128:G137"/>
    <mergeCell ref="B118:B127"/>
    <mergeCell ref="B198:B207"/>
    <mergeCell ref="C198:C207"/>
    <mergeCell ref="D198:D207"/>
    <mergeCell ref="E198:E207"/>
    <mergeCell ref="F198:F207"/>
    <mergeCell ref="G198:G207"/>
    <mergeCell ref="B188:B197"/>
    <mergeCell ref="C188:C197"/>
    <mergeCell ref="B158:B167"/>
    <mergeCell ref="C158:C167"/>
    <mergeCell ref="D158:D167"/>
    <mergeCell ref="E158:E167"/>
    <mergeCell ref="F158:F167"/>
    <mergeCell ref="G158:G167"/>
    <mergeCell ref="G178:G187"/>
    <mergeCell ref="B168:B177"/>
    <mergeCell ref="C168:C177"/>
    <mergeCell ref="D168:D177"/>
    <mergeCell ref="E168:E177"/>
    <mergeCell ref="F168:F177"/>
    <mergeCell ref="G168:G177"/>
    <mergeCell ref="B138:B147"/>
    <mergeCell ref="B1:D1"/>
    <mergeCell ref="B2:C2"/>
    <mergeCell ref="D2:F2"/>
    <mergeCell ref="D188:D197"/>
    <mergeCell ref="E188:E197"/>
    <mergeCell ref="F188:F197"/>
    <mergeCell ref="G188:G197"/>
    <mergeCell ref="B178:B187"/>
    <mergeCell ref="C178:C187"/>
    <mergeCell ref="D178:D187"/>
    <mergeCell ref="E178:E187"/>
    <mergeCell ref="F178:F187"/>
    <mergeCell ref="C138:C147"/>
    <mergeCell ref="D138:D147"/>
    <mergeCell ref="E138:E147"/>
    <mergeCell ref="F138:F147"/>
    <mergeCell ref="G138:G147"/>
    <mergeCell ref="B148:B157"/>
    <mergeCell ref="C148:C157"/>
    <mergeCell ref="D148:D157"/>
    <mergeCell ref="E148:E157"/>
    <mergeCell ref="F148:F157"/>
    <mergeCell ref="G148:G157"/>
  </mergeCells>
  <conditionalFormatting sqref="B8:B207">
    <cfRule type="colorScale" priority="25">
      <colorScale>
        <cfvo type="num" val="6"/>
        <cfvo type="percentile" val="12"/>
        <cfvo type="num" val="20"/>
        <color rgb="FFFFFF00"/>
        <color rgb="FF00B050"/>
        <color rgb="FFFF0000"/>
      </colorScale>
    </cfRule>
  </conditionalFormatting>
  <conditionalFormatting sqref="Q8:R207">
    <cfRule type="cellIs" dxfId="23" priority="24" operator="equal">
      <formula>"W"</formula>
    </cfRule>
  </conditionalFormatting>
  <conditionalFormatting sqref="O8:O207">
    <cfRule type="cellIs" dxfId="22" priority="23" operator="equal">
      <formula>1</formula>
    </cfRule>
  </conditionalFormatting>
  <conditionalFormatting sqref="P8:P207">
    <cfRule type="cellIs" dxfId="21" priority="22" operator="equal">
      <formula>1</formula>
    </cfRule>
  </conditionalFormatting>
  <conditionalFormatting sqref="H8:H17">
    <cfRule type="cellIs" dxfId="20" priority="21" operator="equal">
      <formula>$AF$11</formula>
    </cfRule>
  </conditionalFormatting>
  <conditionalFormatting sqref="H18:H27">
    <cfRule type="cellIs" dxfId="19" priority="20" operator="equal">
      <formula>$AF$23</formula>
    </cfRule>
  </conditionalFormatting>
  <conditionalFormatting sqref="H28:H37">
    <cfRule type="cellIs" dxfId="18" priority="19" operator="equal">
      <formula>$AF$33</formula>
    </cfRule>
  </conditionalFormatting>
  <conditionalFormatting sqref="H38:H47">
    <cfRule type="cellIs" dxfId="17" priority="18" operator="equal">
      <formula>$AF$43</formula>
    </cfRule>
  </conditionalFormatting>
  <conditionalFormatting sqref="H48:H57">
    <cfRule type="cellIs" dxfId="16" priority="17" operator="equal">
      <formula>$AF$53</formula>
    </cfRule>
  </conditionalFormatting>
  <conditionalFormatting sqref="H58:H67">
    <cfRule type="cellIs" dxfId="15" priority="16" operator="equal">
      <formula>$AF$64</formula>
    </cfRule>
    <cfRule type="cellIs" dxfId="14" priority="15" operator="equal">
      <formula>$AF$64</formula>
    </cfRule>
  </conditionalFormatting>
  <conditionalFormatting sqref="H68:H77">
    <cfRule type="cellIs" dxfId="13" priority="14" operator="equal">
      <formula>$AF$72</formula>
    </cfRule>
  </conditionalFormatting>
  <conditionalFormatting sqref="H78:H87">
    <cfRule type="cellIs" dxfId="12" priority="13" operator="equal">
      <formula>$AF$83</formula>
    </cfRule>
  </conditionalFormatting>
  <conditionalFormatting sqref="H88:H97">
    <cfRule type="cellIs" dxfId="11" priority="12" operator="equal">
      <formula>$AF$93</formula>
    </cfRule>
  </conditionalFormatting>
  <conditionalFormatting sqref="H98:H107">
    <cfRule type="cellIs" dxfId="10" priority="11" operator="equal">
      <formula>$AF$104</formula>
    </cfRule>
  </conditionalFormatting>
  <conditionalFormatting sqref="H108:H117">
    <cfRule type="cellIs" dxfId="9" priority="10" operator="equal">
      <formula>$AF$113</formula>
    </cfRule>
  </conditionalFormatting>
  <conditionalFormatting sqref="H118:H127">
    <cfRule type="cellIs" dxfId="8" priority="9" operator="equal">
      <formula>$AF$123</formula>
    </cfRule>
  </conditionalFormatting>
  <conditionalFormatting sqref="H128:H137">
    <cfRule type="cellIs" dxfId="7" priority="8" operator="equal">
      <formula>$AF$133</formula>
    </cfRule>
  </conditionalFormatting>
  <conditionalFormatting sqref="H138:H147">
    <cfRule type="cellIs" dxfId="6" priority="7" operator="equal">
      <formula>$AF$144</formula>
    </cfRule>
  </conditionalFormatting>
  <conditionalFormatting sqref="H148:H157">
    <cfRule type="cellIs" dxfId="5" priority="6" operator="equal">
      <formula>$AF$155</formula>
    </cfRule>
  </conditionalFormatting>
  <conditionalFormatting sqref="H158:H167">
    <cfRule type="cellIs" dxfId="4" priority="5" operator="equal">
      <formula>$AF$163</formula>
    </cfRule>
  </conditionalFormatting>
  <conditionalFormatting sqref="H168:H177">
    <cfRule type="cellIs" dxfId="3" priority="4" operator="equal">
      <formula>$AF$173</formula>
    </cfRule>
  </conditionalFormatting>
  <conditionalFormatting sqref="H178:H187">
    <cfRule type="cellIs" dxfId="2" priority="3" operator="equal">
      <formula>$AF$181</formula>
    </cfRule>
  </conditionalFormatting>
  <conditionalFormatting sqref="H188:H197">
    <cfRule type="cellIs" dxfId="1" priority="2" operator="equal">
      <formula>$AF$194</formula>
    </cfRule>
  </conditionalFormatting>
  <conditionalFormatting sqref="H198:H207">
    <cfRule type="cellIs" dxfId="0" priority="1" operator="equal">
      <formula>$AF$204</formula>
    </cfRule>
  </conditionalFormatting>
  <dataValidations count="10">
    <dataValidation type="list" allowBlank="1" showInputMessage="1" showErrorMessage="1" sqref="AB8:AB207" xr:uid="{F7A7141B-4A21-0D44-A69F-23F84EA5B534}">
      <formula1>"I had more experience, I had less experience"</formula1>
    </dataValidation>
    <dataValidation type="list" allowBlank="1" showInputMessage="1" showErrorMessage="1" sqref="AA8:AA207 AA1:AA4" xr:uid="{6C90C6F0-7BF7-8641-9774-D3B8450AA36C}">
      <formula1>"I was a bit stronger!,I was much stronger, I was a bit weaker, I was much weaker"</formula1>
    </dataValidation>
    <dataValidation type="list" allowBlank="1" showInputMessage="1" showErrorMessage="1" sqref="Z8:Z207" xr:uid="{447C5DDE-61A4-1F49-8C5F-A62841CDB89A}">
      <formula1>"I didn´t get my grip easy, I often had my grip, I never had my grip, I always had my grip"</formula1>
    </dataValidation>
    <dataValidation type="list" allowBlank="1" showInputMessage="1" showErrorMessage="1" sqref="U8:V207" xr:uid="{03CE2CD6-69D3-F741-8817-EFF5DB998908}">
      <formula1>"dominant, classic, hip, cross, double sleeves, double collar, one sided"</formula1>
    </dataValidation>
    <dataValidation type="list" allowBlank="1" showInputMessage="1" showErrorMessage="1" sqref="Q8:Q207" xr:uid="{5DBD748F-3585-0444-83EF-983F34D035D4}">
      <formula1>"Ground, Stand up, Shido"</formula1>
    </dataValidation>
    <dataValidation type="whole" allowBlank="1" showInputMessage="1" showErrorMessage="1" errorTitle="Nur Zahlen zw.&quot;1&quot; und &quot;3&quot;!" sqref="N8:N207" xr:uid="{7D9B214C-DA86-2943-88EE-7DAC3E411456}">
      <formula1>1</formula1>
      <formula2>3</formula2>
    </dataValidation>
    <dataValidation type="whole" allowBlank="1" showInputMessage="1" showErrorMessage="1" errorTitle="Bitte nur Zahlen zw.&quot;1&quot;und&quot;3&quot;!" sqref="K8:K207" xr:uid="{DA7A8461-2E2E-7944-B798-3CDED7C6F063}">
      <formula1>1</formula1>
      <formula2>3</formula2>
    </dataValidation>
    <dataValidation type="whole" allowBlank="1" showInputMessage="1" showErrorMessage="1" errorTitle="Bitte eine &quot;1&quot; eingeben!" sqref="I8:J207 L8:M207 O8:P207" xr:uid="{79A12B73-DA6A-E946-B343-32ABC89FC0BE}">
      <formula1>1</formula1>
      <formula2>1</formula2>
    </dataValidation>
    <dataValidation type="list" allowBlank="1" showInputMessage="1" showErrorMessage="1" sqref="R8" xr:uid="{1FECC9D2-5CF1-3140-B9AF-EFF42BED9379}">
      <formula1>"Uchi mata,Seio nage, Morote seio nage,O goshi, Sode tsuri komi goshi,Koshi guruma,Harai goshi,Kouchi gari,Ouchi gari,Sasei tsuri komi goshi,Osoto gari, De ashi barai,Taio toshi,Tomeo nage,Sumi gaeshi,Ura nage,Holddown,Strangle,Armbar,other"</formula1>
    </dataValidation>
    <dataValidation type="list" allowBlank="1" showInputMessage="1" showErrorMessage="1" sqref="R9:R207" xr:uid="{E683D151-9F33-F847-8AD0-6D357FFE40AB}">
      <formula1>"Uchi mata,Seio nage, Morote seio nage,O goshi, Sode tsuri komi goshi,Koshi guruma,Harai goshi,Kouchi gari,Ouchi gari,Sasei tsuri komi goshi,Osoto gari, De ashi barai,Taio toshi,Tomeo nage,Sumi gaeshi,Ura nage,Holddown,Strangle,Armbar,others"</formula1>
    </dataValidation>
  </dataValidation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7D2A3-C951-934D-AA6B-04B5B0E5C2C1}">
  <dimension ref="A1:K1"/>
  <sheetViews>
    <sheetView showGridLines="0" showWhiteSpace="0" view="pageLayout" topLeftCell="A9" zoomScale="125" zoomScaleNormal="75" zoomScalePageLayoutView="125" workbookViewId="0">
      <selection activeCell="V32" sqref="V32"/>
    </sheetView>
  </sheetViews>
  <sheetFormatPr baseColWidth="10" defaultRowHeight="16"/>
  <cols>
    <col min="1" max="1" width="4.6640625" style="264" customWidth="1"/>
    <col min="2" max="2" width="11.5" style="264" customWidth="1"/>
    <col min="3" max="11" width="10.83203125" style="264"/>
  </cols>
  <sheetData/>
  <sheetProtection algorithmName="SHA-512" hashValue="lOBgAazkU+OwGNgd0SmuTVTM6gprkWxQgu0z4KuVb4tY9xxkIJIq8VOzB0p9oIVPEDmkfmgQitzpIE20eHbzpg==" saltValue="9Zg7NCB20Is6RNtQ2N3OpQ==" spinCount="100000" sheet="1" objects="1" scenarios="1" selectLockedCells="1"/>
  <pageMargins left="0.7" right="0.7" top="0.78740157499999996" bottom="0.78740157499999996" header="0.3" footer="0.3"/>
  <pageSetup paperSize="9" orientation="landscape" horizontalDpi="0" verticalDpi="0"/>
  <headerFooter>
    <oddHeader>&amp;C&amp;"System Font,Standard"&amp;10&amp;K000000Fighting Statistics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82462-54D1-BC41-BCF1-95A145FC8B31}">
  <dimension ref="A1:V39"/>
  <sheetViews>
    <sheetView topLeftCell="A3" workbookViewId="0">
      <selection activeCell="P3" sqref="P3"/>
    </sheetView>
  </sheetViews>
  <sheetFormatPr baseColWidth="10" defaultRowHeight="16"/>
  <cols>
    <col min="2" max="2" width="31.6640625" customWidth="1"/>
    <col min="9" max="9" width="20.33203125" customWidth="1"/>
    <col min="15" max="15" width="13" customWidth="1"/>
  </cols>
  <sheetData>
    <row r="1" spans="1:22">
      <c r="A1" t="s">
        <v>83</v>
      </c>
    </row>
    <row r="3" spans="1:22">
      <c r="B3" s="238"/>
      <c r="C3" s="139"/>
      <c r="D3" s="139"/>
      <c r="E3" s="247" t="s">
        <v>45</v>
      </c>
      <c r="F3" s="248">
        <f>SUMIF(E10:E209,E3,C10:C209)</f>
        <v>0</v>
      </c>
      <c r="G3" s="248"/>
      <c r="H3" s="249">
        <f>SUMIF(E10:E209,E3,D10:D209)</f>
        <v>0</v>
      </c>
      <c r="I3">
        <f>SUM(F3:H5)</f>
        <v>0</v>
      </c>
      <c r="J3" s="124" t="s">
        <v>78</v>
      </c>
      <c r="K3" s="124" t="s">
        <v>75</v>
      </c>
      <c r="L3" s="141" t="s">
        <v>74</v>
      </c>
      <c r="M3" s="143">
        <f>COUNTIF(O10:O209,K3)</f>
        <v>0</v>
      </c>
      <c r="N3" s="143" t="s">
        <v>75</v>
      </c>
      <c r="P3" s="253" t="s">
        <v>79</v>
      </c>
      <c r="Q3" s="254">
        <f>COUNTIF(P10:P209,P3)</f>
        <v>0</v>
      </c>
    </row>
    <row r="4" spans="1:22">
      <c r="B4" s="238"/>
      <c r="C4" s="139"/>
      <c r="D4" s="139"/>
      <c r="E4" s="247" t="s">
        <v>72</v>
      </c>
      <c r="F4" s="248">
        <f>SUMIF(E10:E209,E4,C10:C209)</f>
        <v>0</v>
      </c>
      <c r="G4" s="248"/>
      <c r="H4" s="249">
        <f>SUMIF(E10:E209,E4,D10:D209)</f>
        <v>0</v>
      </c>
      <c r="J4" s="124"/>
      <c r="K4" s="124" t="s">
        <v>76</v>
      </c>
      <c r="M4" s="143">
        <f>COUNTIF(O10:O209,K4)</f>
        <v>0</v>
      </c>
      <c r="N4" s="143" t="s">
        <v>76</v>
      </c>
      <c r="P4" s="255" t="s">
        <v>80</v>
      </c>
      <c r="Q4" s="254">
        <f>COUNTIF(P10:P209,P4)</f>
        <v>0</v>
      </c>
    </row>
    <row r="5" spans="1:22">
      <c r="B5" s="238"/>
      <c r="C5" s="139"/>
      <c r="D5" s="139"/>
      <c r="E5" s="247" t="s">
        <v>73</v>
      </c>
      <c r="F5" s="248">
        <f>SUMIF(E10:E209,E5,C10:C209)</f>
        <v>0</v>
      </c>
      <c r="G5" s="248"/>
      <c r="H5" s="249">
        <f>SUMIF(E10:E209,E5,D10:D209)</f>
        <v>0</v>
      </c>
      <c r="J5" s="124"/>
      <c r="K5" s="124" t="s">
        <v>77</v>
      </c>
      <c r="M5" s="143">
        <f>COUNTIF(O10:O209,K5)</f>
        <v>0</v>
      </c>
      <c r="N5" s="143" t="s">
        <v>77</v>
      </c>
      <c r="P5" s="255" t="s">
        <v>81</v>
      </c>
      <c r="Q5" s="254">
        <f>COUNTIF(P10:P209,P5)</f>
        <v>0</v>
      </c>
    </row>
    <row r="6" spans="1:22" ht="17" thickBot="1">
      <c r="B6" s="238"/>
      <c r="C6" s="139"/>
      <c r="D6" s="139"/>
      <c r="E6" s="138"/>
      <c r="F6" s="137"/>
      <c r="G6" s="137"/>
      <c r="H6" s="250"/>
      <c r="I6" s="250"/>
      <c r="J6" s="252"/>
      <c r="K6" s="252"/>
      <c r="L6" s="250"/>
      <c r="M6" s="251">
        <f>COUNTIF(O10:O209,J3)</f>
        <v>0</v>
      </c>
      <c r="N6" s="251" t="s">
        <v>78</v>
      </c>
      <c r="O6" s="250"/>
      <c r="P6" s="255" t="s">
        <v>82</v>
      </c>
      <c r="Q6" s="256">
        <f>COUNTIF(P10:P209,P6)</f>
        <v>0</v>
      </c>
    </row>
    <row r="9" spans="1:22">
      <c r="B9" s="266"/>
      <c r="C9" s="267"/>
      <c r="D9" s="267"/>
      <c r="E9" s="6"/>
    </row>
    <row r="10" spans="1:22">
      <c r="B10" s="267"/>
      <c r="C10" s="266"/>
      <c r="D10" s="266"/>
      <c r="E10" s="6"/>
      <c r="R10">
        <f>SUM(P12:P18)</f>
        <v>0</v>
      </c>
    </row>
    <row r="11" spans="1:22">
      <c r="B11" s="545" t="s">
        <v>101</v>
      </c>
      <c r="C11" s="545"/>
      <c r="D11" s="545"/>
      <c r="E11" s="545"/>
      <c r="F11" s="545"/>
      <c r="G11" s="267"/>
      <c r="I11" s="543" t="s">
        <v>102</v>
      </c>
      <c r="J11" s="543"/>
      <c r="K11" s="543"/>
      <c r="L11" s="543"/>
      <c r="O11" s="543" t="s">
        <v>95</v>
      </c>
      <c r="P11" s="543"/>
      <c r="Q11" s="543"/>
      <c r="R11" s="543"/>
      <c r="T11" s="546" t="s">
        <v>106</v>
      </c>
      <c r="U11" s="547"/>
      <c r="V11" s="548"/>
    </row>
    <row r="12" spans="1:22">
      <c r="B12" s="258" t="s">
        <v>87</v>
      </c>
      <c r="C12" s="268" t="s">
        <v>84</v>
      </c>
      <c r="D12" s="257">
        <f>'Fighting Analyzer'!$J$1</f>
        <v>0</v>
      </c>
      <c r="E12" s="269">
        <f>'Fighting Analyzer'!$J$4</f>
        <v>0</v>
      </c>
      <c r="F12" s="270" t="e">
        <f>D12/E12</f>
        <v>#DIV/0!</v>
      </c>
      <c r="G12" s="282"/>
      <c r="I12" s="247" t="s">
        <v>45</v>
      </c>
      <c r="J12" s="269">
        <f>'Fighting Analyzer'!R1</f>
        <v>0</v>
      </c>
      <c r="K12" s="269">
        <f>SUM(J12:J14)</f>
        <v>0</v>
      </c>
      <c r="L12" s="270" t="e">
        <f>J12/K12</f>
        <v>#DIV/0!</v>
      </c>
      <c r="O12" s="274" t="s">
        <v>89</v>
      </c>
      <c r="P12" s="273">
        <f>SUMIF('Fighting Analyzer'!U8:U207,Formeln!O12,'Fighting Analyzer'!P8:P207)</f>
        <v>0</v>
      </c>
      <c r="Q12" s="273"/>
      <c r="R12" s="275" t="e">
        <f>P12/R10</f>
        <v>#DIV/0!</v>
      </c>
      <c r="T12" s="257" t="s">
        <v>104</v>
      </c>
      <c r="U12" s="257">
        <f>R10+P28</f>
        <v>0</v>
      </c>
      <c r="V12" s="277" t="e">
        <f>R10/U12</f>
        <v>#DIV/0!</v>
      </c>
    </row>
    <row r="13" spans="1:22">
      <c r="B13" s="269"/>
      <c r="C13" s="271" t="s">
        <v>85</v>
      </c>
      <c r="D13" s="269">
        <f>'Fighting Analyzer'!$J$2</f>
        <v>0</v>
      </c>
      <c r="E13" s="269">
        <f>'Fighting Analyzer'!$J$4</f>
        <v>0</v>
      </c>
      <c r="F13" s="270" t="e">
        <f>D13/E13</f>
        <v>#DIV/0!</v>
      </c>
      <c r="G13" s="282"/>
      <c r="I13" s="247" t="s">
        <v>72</v>
      </c>
      <c r="J13" s="269">
        <f>'Fighting Analyzer'!R2</f>
        <v>0</v>
      </c>
      <c r="K13" s="269"/>
      <c r="L13" s="270" t="e">
        <f>J13/K12</f>
        <v>#DIV/0!</v>
      </c>
      <c r="O13" s="274" t="s">
        <v>90</v>
      </c>
      <c r="P13" s="273">
        <f>SUMIF('Fighting Analyzer'!U8:U207,Formeln!O13,'Fighting Analyzer'!P8:P207)</f>
        <v>0</v>
      </c>
      <c r="Q13" s="269"/>
      <c r="R13" s="275" t="e">
        <f>P13/R10</f>
        <v>#DIV/0!</v>
      </c>
      <c r="T13" s="257" t="s">
        <v>105</v>
      </c>
      <c r="U13" s="257"/>
      <c r="V13" s="277" t="e">
        <f>P28/U12</f>
        <v>#DIV/0!</v>
      </c>
    </row>
    <row r="14" spans="1:22">
      <c r="B14" s="269"/>
      <c r="C14" s="271" t="s">
        <v>73</v>
      </c>
      <c r="D14" s="269">
        <f>'Fighting Analyzer'!$J$3</f>
        <v>0</v>
      </c>
      <c r="E14" s="269">
        <f>'Fighting Analyzer'!$J$4</f>
        <v>0</v>
      </c>
      <c r="F14" s="270" t="e">
        <f>D14/E14</f>
        <v>#DIV/0!</v>
      </c>
      <c r="G14" s="282"/>
      <c r="I14" s="247" t="s">
        <v>73</v>
      </c>
      <c r="J14" s="269">
        <f>'Fighting Analyzer'!R3</f>
        <v>0</v>
      </c>
      <c r="K14" s="269"/>
      <c r="L14" s="270" t="e">
        <f>J14/K12</f>
        <v>#DIV/0!</v>
      </c>
      <c r="O14" s="274" t="s">
        <v>91</v>
      </c>
      <c r="P14" s="273">
        <f>SUMIF('Fighting Analyzer'!U8:U207,Formeln!O14,'Fighting Analyzer'!P8:P207)</f>
        <v>0</v>
      </c>
      <c r="Q14" s="269"/>
      <c r="R14" s="275" t="e">
        <f>P14/R10</f>
        <v>#DIV/0!</v>
      </c>
    </row>
    <row r="15" spans="1:22">
      <c r="B15" s="6"/>
      <c r="C15" s="6"/>
      <c r="D15" s="6"/>
      <c r="E15" s="6"/>
      <c r="I15" s="549" t="s">
        <v>103</v>
      </c>
      <c r="J15" s="549"/>
      <c r="K15" s="549"/>
      <c r="L15" s="549"/>
      <c r="O15" s="274" t="s">
        <v>92</v>
      </c>
      <c r="P15" s="273">
        <f>SUMIF('Fighting Analyzer'!U8:U207,Formeln!O15,'Fighting Analyzer'!P8:P207)</f>
        <v>0</v>
      </c>
      <c r="Q15" s="269"/>
      <c r="R15" s="275" t="e">
        <f>P15/R10</f>
        <v>#DIV/0!</v>
      </c>
    </row>
    <row r="16" spans="1:22">
      <c r="B16" s="6"/>
      <c r="C16" s="6"/>
      <c r="D16" s="6"/>
      <c r="E16" s="6"/>
      <c r="I16" s="247" t="s">
        <v>45</v>
      </c>
      <c r="J16" s="269">
        <f>'Fighting Analyzer'!S1</f>
        <v>0</v>
      </c>
      <c r="K16" s="269">
        <f>SUM(J16:J18)</f>
        <v>0</v>
      </c>
      <c r="L16" s="270" t="e">
        <f>J16/K16</f>
        <v>#DIV/0!</v>
      </c>
      <c r="O16" s="274" t="s">
        <v>93</v>
      </c>
      <c r="P16" s="273">
        <f>SUMIF('Fighting Analyzer'!U8:U207,Formeln!O16,'Fighting Analyzer'!P8:P207)</f>
        <v>0</v>
      </c>
      <c r="Q16" s="269"/>
      <c r="R16" s="275" t="e">
        <f>P16/R10</f>
        <v>#DIV/0!</v>
      </c>
    </row>
    <row r="17" spans="2:18">
      <c r="B17" s="543" t="s">
        <v>100</v>
      </c>
      <c r="C17" s="543"/>
      <c r="D17" s="543"/>
      <c r="E17" s="543"/>
      <c r="F17" s="543"/>
      <c r="G17" s="280"/>
      <c r="I17" s="247" t="s">
        <v>72</v>
      </c>
      <c r="J17" s="269">
        <f>'Fighting Analyzer'!S2</f>
        <v>0</v>
      </c>
      <c r="K17" s="269"/>
      <c r="L17" s="270" t="e">
        <f>J17/K16</f>
        <v>#DIV/0!</v>
      </c>
      <c r="O17" s="274" t="s">
        <v>94</v>
      </c>
      <c r="P17" s="273">
        <f>SUMIF('Fighting Analyzer'!U8:U207,Formeln!O17,'Fighting Analyzer'!P8:P207)</f>
        <v>0</v>
      </c>
      <c r="Q17" s="269"/>
      <c r="R17" s="275" t="e">
        <f>P17/R10</f>
        <v>#DIV/0!</v>
      </c>
    </row>
    <row r="18" spans="2:18">
      <c r="B18" s="272" t="s">
        <v>88</v>
      </c>
      <c r="C18" s="271" t="s">
        <v>84</v>
      </c>
      <c r="D18" s="269">
        <f>'Fighting Analyzer'!$N$1</f>
        <v>0</v>
      </c>
      <c r="E18" s="269">
        <f>'Fighting Analyzer'!$N$4</f>
        <v>0</v>
      </c>
      <c r="F18" s="270" t="e">
        <f>D18/E18</f>
        <v>#DIV/0!</v>
      </c>
      <c r="G18" s="282"/>
      <c r="I18" s="247" t="s">
        <v>73</v>
      </c>
      <c r="J18" s="269">
        <f>'Fighting Analyzer'!S3</f>
        <v>0</v>
      </c>
      <c r="K18" s="269"/>
      <c r="L18" s="270" t="e">
        <f>J18/K16</f>
        <v>#DIV/0!</v>
      </c>
      <c r="O18" s="276" t="s">
        <v>96</v>
      </c>
      <c r="P18" s="273">
        <f>SUMIF('Fighting Analyzer'!U8:U207,Formeln!O18,'Fighting Analyzer'!P8:P207)</f>
        <v>0</v>
      </c>
      <c r="Q18" s="273"/>
      <c r="R18" s="275" t="e">
        <f>P18/R10</f>
        <v>#DIV/0!</v>
      </c>
    </row>
    <row r="19" spans="2:18">
      <c r="B19" s="269"/>
      <c r="C19" s="271" t="s">
        <v>85</v>
      </c>
      <c r="D19" s="269">
        <f>'Fighting Analyzer'!$N$2</f>
        <v>0</v>
      </c>
      <c r="E19" s="269"/>
      <c r="F19" s="270" t="e">
        <f>D19/E18</f>
        <v>#DIV/0!</v>
      </c>
      <c r="G19" s="282"/>
    </row>
    <row r="20" spans="2:18">
      <c r="B20" s="269"/>
      <c r="C20" s="271" t="s">
        <v>73</v>
      </c>
      <c r="D20" s="269">
        <f>'Fighting Analyzer'!$N$3</f>
        <v>0</v>
      </c>
      <c r="E20" s="269"/>
      <c r="F20" s="270" t="e">
        <f>D20/E18</f>
        <v>#DIV/0!</v>
      </c>
      <c r="G20" s="282"/>
      <c r="O20" s="543" t="s">
        <v>97</v>
      </c>
      <c r="P20" s="543"/>
      <c r="Q20" s="543"/>
      <c r="R20" s="543"/>
    </row>
    <row r="21" spans="2:18">
      <c r="O21" s="274" t="s">
        <v>89</v>
      </c>
      <c r="P21" s="269">
        <f>SUMIF('Fighting Analyzer'!V8:V207,Formeln!O21,'Fighting Analyzer'!P8:P207)</f>
        <v>0</v>
      </c>
      <c r="Q21" s="269"/>
      <c r="R21" s="270" t="e">
        <f>P21/P28</f>
        <v>#DIV/0!</v>
      </c>
    </row>
    <row r="22" spans="2:18">
      <c r="B22" s="544" t="s">
        <v>99</v>
      </c>
      <c r="C22" s="544"/>
      <c r="D22" s="544"/>
      <c r="E22" s="544"/>
      <c r="F22" s="142" t="s">
        <v>19</v>
      </c>
      <c r="G22" s="142" t="s">
        <v>111</v>
      </c>
      <c r="I22" s="543" t="s">
        <v>98</v>
      </c>
      <c r="J22" s="543"/>
      <c r="K22" s="543"/>
      <c r="L22" s="543"/>
      <c r="O22" s="274" t="s">
        <v>90</v>
      </c>
      <c r="P22" s="269">
        <f>SUMIF('Fighting Analyzer'!V8:V207,Formeln!O22,'Fighting Analyzer'!P8:P207)</f>
        <v>0</v>
      </c>
      <c r="Q22" s="269"/>
      <c r="R22" s="270" t="e">
        <f>P22/P28</f>
        <v>#DIV/0!</v>
      </c>
    </row>
    <row r="23" spans="2:18">
      <c r="B23" s="258" t="s">
        <v>75</v>
      </c>
      <c r="C23" s="269">
        <f>'Fighting Analyzer'!X1</f>
        <v>0</v>
      </c>
      <c r="D23" s="269">
        <f>'Fighting Analyzer'!$Z$1</f>
        <v>0</v>
      </c>
      <c r="E23" s="270" t="e">
        <f>C23/D23</f>
        <v>#DIV/0!</v>
      </c>
      <c r="F23" s="273">
        <f>SUMIF('Fighting Analyzer'!Z8:Z207,Formeln!B23,'Fighting Analyzer'!O8:O207)</f>
        <v>0</v>
      </c>
      <c r="G23" s="275" t="e">
        <f>F23/D23</f>
        <v>#DIV/0!</v>
      </c>
      <c r="I23" s="269" t="s">
        <v>79</v>
      </c>
      <c r="J23" s="269">
        <f>'Fighting Analyzer'!AB1</f>
        <v>0</v>
      </c>
      <c r="K23" s="269">
        <f>'Fighting Analyzer'!$Z$4</f>
        <v>0</v>
      </c>
      <c r="L23" s="270" t="e">
        <f>J23/K23</f>
        <v>#DIV/0!</v>
      </c>
      <c r="O23" s="274" t="s">
        <v>91</v>
      </c>
      <c r="P23" s="269">
        <f>SUMIF('Fighting Analyzer'!V8:V207,Formeln!O23,'Fighting Analyzer'!P8:P207)</f>
        <v>0</v>
      </c>
      <c r="Q23" s="269"/>
      <c r="R23" s="270" t="e">
        <f>P23/P28</f>
        <v>#DIV/0!</v>
      </c>
    </row>
    <row r="24" spans="2:18">
      <c r="B24" s="258" t="s">
        <v>76</v>
      </c>
      <c r="C24" s="269">
        <f>'Fighting Analyzer'!X2</f>
        <v>0</v>
      </c>
      <c r="D24" s="269"/>
      <c r="E24" s="270" t="e">
        <f>C24/D23</f>
        <v>#DIV/0!</v>
      </c>
      <c r="F24" s="273">
        <f>SUMIF('Fighting Analyzer'!Z8:Z207,Formeln!B24,'Fighting Analyzer'!O8:O207)</f>
        <v>0</v>
      </c>
      <c r="G24" s="275" t="e">
        <f>F24/D23</f>
        <v>#DIV/0!</v>
      </c>
      <c r="I24" s="269" t="s">
        <v>80</v>
      </c>
      <c r="J24" s="269">
        <f>'Fighting Analyzer'!AB2</f>
        <v>0</v>
      </c>
      <c r="K24" s="269"/>
      <c r="L24" s="270" t="e">
        <f>J24/K23</f>
        <v>#DIV/0!</v>
      </c>
      <c r="O24" s="274" t="s">
        <v>92</v>
      </c>
      <c r="P24" s="269">
        <f>SUMIF('Fighting Analyzer'!V8:V207,Formeln!O24,'Fighting Analyzer'!P8:P207)</f>
        <v>0</v>
      </c>
      <c r="Q24" s="269"/>
      <c r="R24" s="270" t="e">
        <f>P24/P28</f>
        <v>#DIV/0!</v>
      </c>
    </row>
    <row r="25" spans="2:18">
      <c r="B25" s="258" t="s">
        <v>77</v>
      </c>
      <c r="C25" s="269">
        <f>'Fighting Analyzer'!X3</f>
        <v>0</v>
      </c>
      <c r="D25" s="269"/>
      <c r="E25" s="270" t="e">
        <f>C25/D23</f>
        <v>#DIV/0!</v>
      </c>
      <c r="F25" s="273">
        <f>SUMIF('Fighting Analyzer'!Z8:Z207,Formeln!B25,'Fighting Analyzer'!O8:O207)</f>
        <v>0</v>
      </c>
      <c r="G25" s="275" t="e">
        <f>F25/D23</f>
        <v>#DIV/0!</v>
      </c>
      <c r="I25" s="269" t="s">
        <v>81</v>
      </c>
      <c r="J25" s="269">
        <f>'Fighting Analyzer'!AB3</f>
        <v>0</v>
      </c>
      <c r="K25" s="269"/>
      <c r="L25" s="270" t="e">
        <f>J25/K23</f>
        <v>#DIV/0!</v>
      </c>
      <c r="O25" s="274" t="s">
        <v>93</v>
      </c>
      <c r="P25" s="269">
        <f>SUMIF('Fighting Analyzer'!V8:V207,Formeln!O25,'Fighting Analyzer'!P8:P207)</f>
        <v>0</v>
      </c>
      <c r="Q25" s="269"/>
      <c r="R25" s="270" t="e">
        <f>P25/P28</f>
        <v>#DIV/0!</v>
      </c>
    </row>
    <row r="26" spans="2:18">
      <c r="B26" s="258" t="s">
        <v>78</v>
      </c>
      <c r="C26" s="269">
        <f>'Fighting Analyzer'!X4</f>
        <v>0</v>
      </c>
      <c r="D26" s="269"/>
      <c r="E26" s="270" t="e">
        <f>C26/D23</f>
        <v>#DIV/0!</v>
      </c>
      <c r="F26" s="273">
        <f>SUMIF('Fighting Analyzer'!Z8:Z207,Formeln!B26,'Fighting Analyzer'!O8:O207)</f>
        <v>0</v>
      </c>
      <c r="G26" s="275" t="e">
        <f>F26/D23</f>
        <v>#DIV/0!</v>
      </c>
      <c r="I26" s="269" t="s">
        <v>82</v>
      </c>
      <c r="J26" s="269">
        <f>'Fighting Analyzer'!AB4</f>
        <v>0</v>
      </c>
      <c r="K26" s="269"/>
      <c r="L26" s="270" t="e">
        <f>J26/K23</f>
        <v>#DIV/0!</v>
      </c>
      <c r="O26" s="274" t="s">
        <v>94</v>
      </c>
      <c r="P26" s="269">
        <f>SUMIF('Fighting Analyzer'!V8:V207,Formeln!O26,'Fighting Analyzer'!P8:P207)</f>
        <v>0</v>
      </c>
      <c r="Q26" s="269"/>
      <c r="R26" s="270" t="e">
        <f>P26/P28</f>
        <v>#DIV/0!</v>
      </c>
    </row>
    <row r="27" spans="2:18">
      <c r="B27" s="283" t="s">
        <v>112</v>
      </c>
      <c r="C27" s="246">
        <f>C24+C26</f>
        <v>0</v>
      </c>
      <c r="D27" s="246">
        <f>C23+C25</f>
        <v>0</v>
      </c>
      <c r="E27" s="279" t="e">
        <f>C27/D23</f>
        <v>#DIV/0!</v>
      </c>
      <c r="F27" s="279" t="e">
        <f>D27/D23</f>
        <v>#DIV/0!</v>
      </c>
      <c r="G27" s="279" t="e">
        <f>F28/D23</f>
        <v>#DIV/0!</v>
      </c>
      <c r="H27" s="279" t="e">
        <f>G28/D23</f>
        <v>#DIV/0!</v>
      </c>
      <c r="O27" s="276" t="s">
        <v>96</v>
      </c>
      <c r="P27" s="269">
        <f>SUMIF('Fighting Analyzer'!V8:V207,Formeln!O27,'Fighting Analyzer'!P8:P207)</f>
        <v>0</v>
      </c>
      <c r="Q27" s="269"/>
      <c r="R27" s="270" t="e">
        <f>Formeln!P27/Formeln!P28</f>
        <v>#DIV/0!</v>
      </c>
    </row>
    <row r="28" spans="2:18">
      <c r="F28">
        <f>F24+F26</f>
        <v>0</v>
      </c>
      <c r="G28">
        <f>F23+F25</f>
        <v>0</v>
      </c>
      <c r="J28" s="142" t="s">
        <v>19</v>
      </c>
      <c r="P28">
        <f>SUM(P21:P27)</f>
        <v>0</v>
      </c>
    </row>
    <row r="29" spans="2:18">
      <c r="B29" s="278" t="s">
        <v>55</v>
      </c>
      <c r="C29" s="280" t="s">
        <v>110</v>
      </c>
      <c r="D29" s="142" t="s">
        <v>109</v>
      </c>
      <c r="E29" s="142" t="s">
        <v>111</v>
      </c>
      <c r="I29" s="269" t="s">
        <v>79</v>
      </c>
      <c r="J29" s="273">
        <f>SUMIF('Fighting Analyzer'!AA8:AA207,Formeln!I29,'Fighting Analyzer'!O8:O207)</f>
        <v>0</v>
      </c>
      <c r="K29" s="270" t="e">
        <f>J29/K23</f>
        <v>#DIV/0!</v>
      </c>
      <c r="L29" s="269"/>
    </row>
    <row r="30" spans="2:18">
      <c r="B30" s="269" t="s">
        <v>107</v>
      </c>
      <c r="C30" s="272">
        <f>COUNTIF('Fighting Analyzer'!AB8:AB207,Formeln!B30)</f>
        <v>0</v>
      </c>
      <c r="D30" s="258">
        <f>SUMIF('Fighting Analyzer'!AB8:AB207,Formeln!B30,'Fighting Analyzer'!O8:O207)</f>
        <v>0</v>
      </c>
      <c r="E30" s="281" t="e">
        <f>D30/C32</f>
        <v>#DIV/0!</v>
      </c>
      <c r="I30" s="269" t="s">
        <v>80</v>
      </c>
      <c r="J30" s="273">
        <f>SUMIF('Fighting Analyzer'!AA8:AA207,Formeln!I30,'Fighting Analyzer'!O8:O207)</f>
        <v>0</v>
      </c>
      <c r="K30" s="270" t="e">
        <f>J30/K23</f>
        <v>#DIV/0!</v>
      </c>
      <c r="L30" s="269"/>
    </row>
    <row r="31" spans="2:18">
      <c r="B31" s="269" t="s">
        <v>108</v>
      </c>
      <c r="C31" s="272">
        <f>COUNTIF('Fighting Analyzer'!AB8:AB207,Formeln!B31)</f>
        <v>0</v>
      </c>
      <c r="D31" s="258">
        <f>SUMIF('Fighting Analyzer'!AB8:AB207,Formeln!B31,'Fighting Analyzer'!O8:O207)</f>
        <v>0</v>
      </c>
      <c r="E31" s="281" t="e">
        <f>D31/C32</f>
        <v>#DIV/0!</v>
      </c>
      <c r="I31" s="269" t="s">
        <v>81</v>
      </c>
      <c r="J31" s="273">
        <f>SUMIF('Fighting Analyzer'!AA8:AA207,Formeln!I31,'Fighting Analyzer'!O8:O207)</f>
        <v>0</v>
      </c>
      <c r="K31" s="270" t="e">
        <f>J31/K23</f>
        <v>#DIV/0!</v>
      </c>
      <c r="L31" s="269"/>
    </row>
    <row r="32" spans="2:18">
      <c r="C32" s="246">
        <f>SUM(C30:C31)</f>
        <v>0</v>
      </c>
      <c r="I32" s="269" t="s">
        <v>82</v>
      </c>
      <c r="J32" s="273">
        <f>SUMIF('Fighting Analyzer'!AA8:AA207,Formeln!I32,'Fighting Analyzer'!O8:O207)</f>
        <v>0</v>
      </c>
      <c r="K32" s="270" t="e">
        <f>J32/K23</f>
        <v>#DIV/0!</v>
      </c>
      <c r="L32" s="269"/>
    </row>
    <row r="33" spans="2:11">
      <c r="J33">
        <f>SUM(J29:J30)</f>
        <v>0</v>
      </c>
      <c r="K33" s="265" t="e">
        <f>J33/J35</f>
        <v>#DIV/0!</v>
      </c>
    </row>
    <row r="34" spans="2:11">
      <c r="B34" s="141"/>
      <c r="C34" s="142"/>
      <c r="D34" s="142"/>
      <c r="J34">
        <f>SUM(J31:J32)</f>
        <v>0</v>
      </c>
      <c r="K34" s="265" t="e">
        <f>J34/J35</f>
        <v>#DIV/0!</v>
      </c>
    </row>
    <row r="35" spans="2:11">
      <c r="C35" s="246"/>
      <c r="J35">
        <f>SUM(J29:J32)</f>
        <v>0</v>
      </c>
    </row>
    <row r="36" spans="2:11">
      <c r="C36" s="246"/>
    </row>
    <row r="37" spans="2:11">
      <c r="C37" s="246"/>
    </row>
    <row r="38" spans="2:11">
      <c r="C38" s="246"/>
    </row>
    <row r="39" spans="2:11">
      <c r="C39" s="246"/>
    </row>
  </sheetData>
  <sheetProtection algorithmName="SHA-512" hashValue="mE7jjMrznk9CGhBYb0h3rrCx3wwAc0Skx0i4DQneOO9uxG4AMx4n0mQ2dqX0aa2TZ7RydYam2xoEUAZjTiHsOQ==" saltValue="7vgWFZLXxMuThEEFA7Gkvw==" spinCount="100000" sheet="1" objects="1" scenarios="1" selectLockedCells="1"/>
  <mergeCells count="9">
    <mergeCell ref="I22:L22"/>
    <mergeCell ref="B22:E22"/>
    <mergeCell ref="B17:F17"/>
    <mergeCell ref="B11:F11"/>
    <mergeCell ref="T11:V11"/>
    <mergeCell ref="I11:L11"/>
    <mergeCell ref="I15:L15"/>
    <mergeCell ref="O11:R11"/>
    <mergeCell ref="O20:R20"/>
  </mergeCells>
  <dataValidations count="1">
    <dataValidation type="list" allowBlank="1" showInputMessage="1" showErrorMessage="1" sqref="P3:P6" xr:uid="{91814792-1DA1-F34A-9E22-0A98181AB1EE}">
      <formula1>"I was a bit stronger!,I was much stronger, I was a bit weaker, I was much weaker"</formula1>
    </dataValidation>
  </dataValidation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Competition Analyzer</vt:lpstr>
      <vt:lpstr>Fighting Analyzer</vt:lpstr>
      <vt:lpstr>Statistics</vt:lpstr>
      <vt:lpstr>Formeln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Kessler</dc:creator>
  <cp:lastModifiedBy>Thomas Kessler</cp:lastModifiedBy>
  <dcterms:created xsi:type="dcterms:W3CDTF">2019-02-28T11:40:41Z</dcterms:created>
  <dcterms:modified xsi:type="dcterms:W3CDTF">2019-03-28T18:47:57Z</dcterms:modified>
</cp:coreProperties>
</file>